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g56.fr\dfs-dgiss\DA-Autonomie-Dossiers\Conférence des financeurs\6 - Appels à projet\3_Lancement_Appels à projets\2024\Dossier de candidature\"/>
    </mc:Choice>
  </mc:AlternateContent>
  <bookViews>
    <workbookView xWindow="0" yWindow="756" windowWidth="30240" windowHeight="17880" activeTab="3"/>
  </bookViews>
  <sheets>
    <sheet name="Lisez-moi" sheetId="28" r:id="rId1"/>
    <sheet name="Page de garde" sheetId="25" r:id="rId2"/>
    <sheet name="Identification" sheetId="18" r:id="rId3"/>
    <sheet name="Thématiques" sheetId="36" r:id="rId4"/>
    <sheet name="Motivations" sheetId="20" r:id="rId5"/>
    <sheet name="Couverture_territoriale" sheetId="26" r:id="rId6"/>
    <sheet name="Objectifs" sheetId="21" r:id="rId7"/>
    <sheet name="Table" sheetId="1" state="hidden" r:id="rId8"/>
    <sheet name="Mise en oeuvre" sheetId="22" r:id="rId9"/>
    <sheet name="Financement" sheetId="23" r:id="rId10"/>
    <sheet name="Grille_analyse" sheetId="30" state="hidden" r:id="rId11"/>
    <sheet name="Liste PBVB" sheetId="33" state="hidden" r:id="rId12"/>
    <sheet name="Liste" sheetId="16" state="hidden" r:id="rId13"/>
    <sheet name="DIM participation beneficiaire" sheetId="12" state="hidden" r:id="rId14"/>
  </sheets>
  <externalReferences>
    <externalReference r:id="rId15"/>
    <externalReference r:id="rId16"/>
  </externalReferences>
  <definedNames>
    <definedName name="_xlnm._FilterDatabase" localSheetId="5" hidden="1">Couverture_territoriale!$B$2:$F$252</definedName>
    <definedName name="_xlnm._FilterDatabase" localSheetId="7" hidden="1">Table!$E$1:$G$1</definedName>
    <definedName name="Accès_aux_droits">#REF!</definedName>
    <definedName name="Accueil_écoute_soutien_psychologique">#REF!</definedName>
    <definedName name="Activité_physique">#REF!</definedName>
    <definedName name="Aide_aux_aidants">#REF!</definedName>
    <definedName name="Bien_etre_et_estime_de_soi">#REF!</definedName>
    <definedName name="Citoyenneté_et_accès_aux_droits">#REF!</definedName>
    <definedName name="Equilibre">#REF!</definedName>
    <definedName name="Habitat">#REF!</definedName>
    <definedName name="Habitat_et_cadre_de_vie">#REF!</definedName>
    <definedName name="_xlnm.Print_Titles" localSheetId="0">'Lisez-moi'!$1:$2</definedName>
    <definedName name="Lien_social">#REF!</definedName>
    <definedName name="Lutte_contre_l_isolement">#REF!</definedName>
    <definedName name="Mémoire">#REF!</definedName>
    <definedName name="Mobilité">#REF!</definedName>
    <definedName name="Numérique">#REF!</definedName>
    <definedName name="Nutrition">#REF!</definedName>
    <definedName name="Préparation_à_la_retraite">#REF!</definedName>
    <definedName name="Préparer_sa_retraite">#REF!</definedName>
    <definedName name="Santé_globale">#REF!</definedName>
    <definedName name="Santé_mentale">#REF!</definedName>
    <definedName name="Sécurité_routière">#REF!</definedName>
    <definedName name="Sensibilisation_vers_différents_modes_de_déplacement">#REF!</definedName>
    <definedName name="Sommeil">#REF!</definedName>
    <definedName name="Soutien_aux_aidants">#REF!</definedName>
    <definedName name="_xlnm.Print_Area" localSheetId="5">Couverture_territoriale!$B$1:$B$1</definedName>
    <definedName name="_xlnm.Print_Area" localSheetId="9">Financement!$A$1:$AV$80</definedName>
    <definedName name="_xlnm.Print_Area" localSheetId="10">Grille_analyse!$A$1:$AV$182</definedName>
    <definedName name="_xlnm.Print_Area" localSheetId="2">Identification!$A$1:$AV$88</definedName>
    <definedName name="_xlnm.Print_Area" localSheetId="8">'Mise en oeuvre'!$A$1:$AV$120</definedName>
    <definedName name="_xlnm.Print_Area" localSheetId="4">Motivations!$A$1:$AV$80</definedName>
    <definedName name="_xlnm.Print_Area" localSheetId="6">Objectifs!$A$1:$AV$115</definedName>
    <definedName name="_xlnm.Print_Area" localSheetId="1">'Page de garde'!$A$1:$AV$40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08" i="30" l="1"/>
  <c r="AP105" i="30"/>
  <c r="G69" i="1" l="1"/>
  <c r="D1" i="18" l="1"/>
  <c r="T72" i="36" l="1"/>
  <c r="T69" i="36"/>
  <c r="T66" i="36"/>
  <c r="T63" i="36"/>
  <c r="T57" i="36"/>
  <c r="T51" i="36"/>
  <c r="AR48" i="36"/>
  <c r="B8" i="36"/>
  <c r="D1" i="36"/>
  <c r="D39" i="36" s="1"/>
  <c r="K2" i="26" l="1"/>
  <c r="I19" i="26" l="1"/>
  <c r="K20" i="26" s="1"/>
  <c r="I20" i="26"/>
  <c r="K21" i="26" s="1"/>
  <c r="I21" i="26"/>
  <c r="K22" i="26" s="1"/>
  <c r="I22" i="26"/>
  <c r="K23" i="26" s="1"/>
  <c r="I23" i="26"/>
  <c r="K24" i="26" s="1"/>
  <c r="I24" i="26"/>
  <c r="K25" i="26" s="1"/>
  <c r="I25" i="26"/>
  <c r="K26" i="26" s="1"/>
  <c r="I26" i="26"/>
  <c r="K27" i="26" s="1"/>
  <c r="I27" i="26"/>
  <c r="K28" i="26" s="1"/>
  <c r="I28" i="26"/>
  <c r="K29" i="26" s="1"/>
  <c r="I29" i="26"/>
  <c r="K30" i="26" s="1"/>
  <c r="I30" i="26"/>
  <c r="K31" i="26" s="1"/>
  <c r="I31" i="26"/>
  <c r="K32" i="26" s="1"/>
  <c r="I32" i="26"/>
  <c r="K33" i="26" s="1"/>
  <c r="I33" i="26"/>
  <c r="K34" i="26" s="1"/>
  <c r="I34" i="26"/>
  <c r="K35" i="26" s="1"/>
  <c r="I35" i="26"/>
  <c r="K36" i="26" s="1"/>
  <c r="I36" i="26"/>
  <c r="K37" i="26" s="1"/>
  <c r="I37" i="26"/>
  <c r="K38" i="26" s="1"/>
  <c r="I38" i="26"/>
  <c r="K39" i="26" s="1"/>
  <c r="I39" i="26"/>
  <c r="K40" i="26" s="1"/>
  <c r="I40" i="26"/>
  <c r="K41" i="26" s="1"/>
  <c r="I41" i="26"/>
  <c r="K42" i="26" s="1"/>
  <c r="I42" i="26"/>
  <c r="K43" i="26" s="1"/>
  <c r="I43" i="26"/>
  <c r="K44" i="26" s="1"/>
  <c r="I44" i="26"/>
  <c r="K45" i="26" s="1"/>
  <c r="I45" i="26"/>
  <c r="K46" i="26" s="1"/>
  <c r="I46" i="26"/>
  <c r="K47" i="26" s="1"/>
  <c r="I47" i="26"/>
  <c r="K48" i="26" s="1"/>
  <c r="I48" i="26"/>
  <c r="K49" i="26" s="1"/>
  <c r="I49" i="26"/>
  <c r="K50" i="26" s="1"/>
  <c r="I50" i="26"/>
  <c r="K51" i="26" s="1"/>
  <c r="I51" i="26"/>
  <c r="K52" i="26" s="1"/>
  <c r="I52" i="26"/>
  <c r="K53" i="26" s="1"/>
  <c r="I53" i="26"/>
  <c r="K54" i="26" s="1"/>
  <c r="I54" i="26"/>
  <c r="K55" i="26" s="1"/>
  <c r="I55" i="26"/>
  <c r="K56" i="26" s="1"/>
  <c r="I56" i="26"/>
  <c r="K57" i="26" s="1"/>
  <c r="I57" i="26"/>
  <c r="K58" i="26" s="1"/>
  <c r="I58" i="26"/>
  <c r="K59" i="26" s="1"/>
  <c r="I59" i="26"/>
  <c r="K60" i="26" s="1"/>
  <c r="I60" i="26"/>
  <c r="K61" i="26" s="1"/>
  <c r="I61" i="26"/>
  <c r="K62" i="26" s="1"/>
  <c r="I62" i="26"/>
  <c r="K63" i="26" s="1"/>
  <c r="I63" i="26"/>
  <c r="K64" i="26" s="1"/>
  <c r="I64" i="26"/>
  <c r="K65" i="26" s="1"/>
  <c r="I65" i="26"/>
  <c r="K66" i="26" s="1"/>
  <c r="I66" i="26"/>
  <c r="K67" i="26" s="1"/>
  <c r="I67" i="26"/>
  <c r="K68" i="26" s="1"/>
  <c r="I68" i="26"/>
  <c r="K69" i="26" s="1"/>
  <c r="I69" i="26"/>
  <c r="K70" i="26" s="1"/>
  <c r="I70" i="26"/>
  <c r="K71" i="26" s="1"/>
  <c r="I71" i="26"/>
  <c r="K72" i="26" s="1"/>
  <c r="I72" i="26"/>
  <c r="K73" i="26" s="1"/>
  <c r="I73" i="26"/>
  <c r="K74" i="26" s="1"/>
  <c r="I74" i="26"/>
  <c r="K75" i="26" s="1"/>
  <c r="I75" i="26"/>
  <c r="K76" i="26" s="1"/>
  <c r="I76" i="26"/>
  <c r="K77" i="26" s="1"/>
  <c r="I77" i="26"/>
  <c r="K78" i="26" s="1"/>
  <c r="I78" i="26"/>
  <c r="K79" i="26" s="1"/>
  <c r="I79" i="26"/>
  <c r="K80" i="26" s="1"/>
  <c r="I80" i="26"/>
  <c r="K81" i="26" s="1"/>
  <c r="I81" i="26"/>
  <c r="K82" i="26" s="1"/>
  <c r="I82" i="26"/>
  <c r="K83" i="26" s="1"/>
  <c r="I83" i="26"/>
  <c r="K84" i="26" s="1"/>
  <c r="I84" i="26"/>
  <c r="K85" i="26" s="1"/>
  <c r="I85" i="26"/>
  <c r="K86" i="26" s="1"/>
  <c r="I86" i="26"/>
  <c r="K87" i="26" s="1"/>
  <c r="I87" i="26"/>
  <c r="K88" i="26" s="1"/>
  <c r="I88" i="26"/>
  <c r="K89" i="26" s="1"/>
  <c r="I89" i="26"/>
  <c r="K90" i="26" s="1"/>
  <c r="I90" i="26"/>
  <c r="K91" i="26" s="1"/>
  <c r="I91" i="26"/>
  <c r="K92" i="26" s="1"/>
  <c r="I92" i="26"/>
  <c r="K93" i="26" s="1"/>
  <c r="I93" i="26"/>
  <c r="K94" i="26" s="1"/>
  <c r="I94" i="26"/>
  <c r="K95" i="26" s="1"/>
  <c r="I95" i="26"/>
  <c r="K96" i="26" s="1"/>
  <c r="I96" i="26"/>
  <c r="K97" i="26" s="1"/>
  <c r="I97" i="26"/>
  <c r="K98" i="26" s="1"/>
  <c r="I98" i="26"/>
  <c r="K99" i="26" s="1"/>
  <c r="I99" i="26"/>
  <c r="K100" i="26" s="1"/>
  <c r="I100" i="26"/>
  <c r="K101" i="26" s="1"/>
  <c r="I101" i="26"/>
  <c r="K102" i="26" s="1"/>
  <c r="I102" i="26"/>
  <c r="K103" i="26" s="1"/>
  <c r="I103" i="26"/>
  <c r="K104" i="26" s="1"/>
  <c r="I104" i="26"/>
  <c r="K105" i="26" s="1"/>
  <c r="I105" i="26"/>
  <c r="K106" i="26" s="1"/>
  <c r="I106" i="26"/>
  <c r="K107" i="26" s="1"/>
  <c r="I107" i="26"/>
  <c r="K108" i="26" s="1"/>
  <c r="I108" i="26"/>
  <c r="K109" i="26" s="1"/>
  <c r="I109" i="26"/>
  <c r="K110" i="26" s="1"/>
  <c r="I110" i="26"/>
  <c r="K111" i="26" s="1"/>
  <c r="I111" i="26"/>
  <c r="K112" i="26" s="1"/>
  <c r="I112" i="26"/>
  <c r="K113" i="26" s="1"/>
  <c r="I113" i="26"/>
  <c r="K114" i="26" s="1"/>
  <c r="I114" i="26"/>
  <c r="K115" i="26" s="1"/>
  <c r="I115" i="26"/>
  <c r="K116" i="26" s="1"/>
  <c r="I116" i="26"/>
  <c r="K117" i="26" s="1"/>
  <c r="I117" i="26"/>
  <c r="K118" i="26" s="1"/>
  <c r="I118" i="26"/>
  <c r="K119" i="26" s="1"/>
  <c r="I119" i="26"/>
  <c r="K120" i="26" s="1"/>
  <c r="I120" i="26"/>
  <c r="K121" i="26" s="1"/>
  <c r="I121" i="26"/>
  <c r="K122" i="26" s="1"/>
  <c r="I122" i="26"/>
  <c r="K123" i="26" s="1"/>
  <c r="I123" i="26"/>
  <c r="K124" i="26" s="1"/>
  <c r="I124" i="26"/>
  <c r="K125" i="26" s="1"/>
  <c r="I125" i="26"/>
  <c r="K126" i="26" s="1"/>
  <c r="I126" i="26"/>
  <c r="K127" i="26" s="1"/>
  <c r="I127" i="26"/>
  <c r="K128" i="26" s="1"/>
  <c r="I128" i="26"/>
  <c r="K129" i="26" s="1"/>
  <c r="I129" i="26"/>
  <c r="K130" i="26" s="1"/>
  <c r="I130" i="26"/>
  <c r="K131" i="26" s="1"/>
  <c r="I131" i="26"/>
  <c r="K132" i="26" s="1"/>
  <c r="I132" i="26"/>
  <c r="K133" i="26" s="1"/>
  <c r="I133" i="26"/>
  <c r="K134" i="26" s="1"/>
  <c r="I134" i="26"/>
  <c r="K135" i="26" s="1"/>
  <c r="I135" i="26"/>
  <c r="K136" i="26" s="1"/>
  <c r="I136" i="26"/>
  <c r="K137" i="26" s="1"/>
  <c r="I137" i="26"/>
  <c r="K138" i="26" s="1"/>
  <c r="I138" i="26"/>
  <c r="K139" i="26" s="1"/>
  <c r="I139" i="26"/>
  <c r="K140" i="26" s="1"/>
  <c r="I140" i="26"/>
  <c r="K141" i="26" s="1"/>
  <c r="I141" i="26"/>
  <c r="K142" i="26" s="1"/>
  <c r="I142" i="26"/>
  <c r="K143" i="26" s="1"/>
  <c r="I143" i="26"/>
  <c r="K144" i="26" s="1"/>
  <c r="I144" i="26"/>
  <c r="K145" i="26" s="1"/>
  <c r="I145" i="26"/>
  <c r="K146" i="26" s="1"/>
  <c r="I146" i="26"/>
  <c r="K147" i="26" s="1"/>
  <c r="I147" i="26"/>
  <c r="K148" i="26" s="1"/>
  <c r="I148" i="26"/>
  <c r="K149" i="26" s="1"/>
  <c r="I149" i="26"/>
  <c r="K150" i="26" s="1"/>
  <c r="I150" i="26"/>
  <c r="K151" i="26" s="1"/>
  <c r="I151" i="26"/>
  <c r="K152" i="26" s="1"/>
  <c r="I152" i="26"/>
  <c r="K153" i="26" s="1"/>
  <c r="I153" i="26"/>
  <c r="K154" i="26" s="1"/>
  <c r="I154" i="26"/>
  <c r="K155" i="26" s="1"/>
  <c r="I155" i="26"/>
  <c r="K156" i="26" s="1"/>
  <c r="I156" i="26"/>
  <c r="K157" i="26" s="1"/>
  <c r="I157" i="26"/>
  <c r="K158" i="26" s="1"/>
  <c r="I158" i="26"/>
  <c r="K159" i="26" s="1"/>
  <c r="I159" i="26"/>
  <c r="K160" i="26" s="1"/>
  <c r="I160" i="26"/>
  <c r="K161" i="26" s="1"/>
  <c r="I161" i="26"/>
  <c r="K162" i="26" s="1"/>
  <c r="I162" i="26"/>
  <c r="K163" i="26" s="1"/>
  <c r="I163" i="26"/>
  <c r="K164" i="26" s="1"/>
  <c r="I164" i="26"/>
  <c r="K165" i="26" s="1"/>
  <c r="I165" i="26"/>
  <c r="K166" i="26" s="1"/>
  <c r="I166" i="26"/>
  <c r="K167" i="26" s="1"/>
  <c r="I167" i="26"/>
  <c r="K168" i="26" s="1"/>
  <c r="I168" i="26"/>
  <c r="K169" i="26" s="1"/>
  <c r="I169" i="26"/>
  <c r="K170" i="26" s="1"/>
  <c r="I170" i="26"/>
  <c r="K171" i="26" s="1"/>
  <c r="I171" i="26"/>
  <c r="K172" i="26" s="1"/>
  <c r="I172" i="26"/>
  <c r="K173" i="26" s="1"/>
  <c r="I173" i="26"/>
  <c r="K174" i="26" s="1"/>
  <c r="I174" i="26"/>
  <c r="K175" i="26" s="1"/>
  <c r="I175" i="26"/>
  <c r="K176" i="26" s="1"/>
  <c r="I176" i="26"/>
  <c r="K177" i="26" s="1"/>
  <c r="I177" i="26"/>
  <c r="K178" i="26" s="1"/>
  <c r="I178" i="26"/>
  <c r="K179" i="26" s="1"/>
  <c r="I179" i="26"/>
  <c r="K180" i="26" s="1"/>
  <c r="I180" i="26"/>
  <c r="K181" i="26" s="1"/>
  <c r="I181" i="26"/>
  <c r="K182" i="26" s="1"/>
  <c r="I182" i="26"/>
  <c r="K183" i="26" s="1"/>
  <c r="I183" i="26"/>
  <c r="K184" i="26" s="1"/>
  <c r="I184" i="26"/>
  <c r="K185" i="26" s="1"/>
  <c r="I185" i="26"/>
  <c r="K186" i="26" s="1"/>
  <c r="I186" i="26"/>
  <c r="K187" i="26" s="1"/>
  <c r="I187" i="26"/>
  <c r="K188" i="26" s="1"/>
  <c r="I188" i="26"/>
  <c r="K189" i="26" s="1"/>
  <c r="I189" i="26"/>
  <c r="K190" i="26" s="1"/>
  <c r="I190" i="26"/>
  <c r="K191" i="26" s="1"/>
  <c r="I191" i="26"/>
  <c r="K192" i="26" s="1"/>
  <c r="I192" i="26"/>
  <c r="K193" i="26" s="1"/>
  <c r="I193" i="26"/>
  <c r="K194" i="26" s="1"/>
  <c r="I194" i="26"/>
  <c r="K195" i="26" s="1"/>
  <c r="I195" i="26"/>
  <c r="K196" i="26" s="1"/>
  <c r="I196" i="26"/>
  <c r="K197" i="26" s="1"/>
  <c r="I197" i="26"/>
  <c r="K198" i="26" s="1"/>
  <c r="I198" i="26"/>
  <c r="K199" i="26" s="1"/>
  <c r="I199" i="26"/>
  <c r="K200" i="26" s="1"/>
  <c r="I200" i="26"/>
  <c r="K201" i="26" s="1"/>
  <c r="I201" i="26"/>
  <c r="K202" i="26" s="1"/>
  <c r="I202" i="26"/>
  <c r="K203" i="26" s="1"/>
  <c r="I203" i="26"/>
  <c r="K204" i="26" s="1"/>
  <c r="I204" i="26"/>
  <c r="K205" i="26" s="1"/>
  <c r="I205" i="26"/>
  <c r="K206" i="26" s="1"/>
  <c r="I206" i="26"/>
  <c r="K207" i="26" s="1"/>
  <c r="I207" i="26"/>
  <c r="K208" i="26" s="1"/>
  <c r="I208" i="26"/>
  <c r="K209" i="26" s="1"/>
  <c r="I209" i="26"/>
  <c r="K210" i="26" s="1"/>
  <c r="I210" i="26"/>
  <c r="K211" i="26" s="1"/>
  <c r="I211" i="26"/>
  <c r="K212" i="26" s="1"/>
  <c r="I212" i="26"/>
  <c r="K213" i="26" s="1"/>
  <c r="I213" i="26"/>
  <c r="K214" i="26" s="1"/>
  <c r="I214" i="26"/>
  <c r="K215" i="26" s="1"/>
  <c r="I215" i="26"/>
  <c r="K216" i="26" s="1"/>
  <c r="I216" i="26"/>
  <c r="K217" i="26" s="1"/>
  <c r="I217" i="26"/>
  <c r="K218" i="26" s="1"/>
  <c r="I218" i="26"/>
  <c r="K219" i="26" s="1"/>
  <c r="I219" i="26"/>
  <c r="K220" i="26" s="1"/>
  <c r="I220" i="26"/>
  <c r="K221" i="26" s="1"/>
  <c r="I221" i="26"/>
  <c r="K222" i="26" s="1"/>
  <c r="I222" i="26"/>
  <c r="K223" i="26" s="1"/>
  <c r="I223" i="26"/>
  <c r="K224" i="26" s="1"/>
  <c r="I224" i="26"/>
  <c r="K225" i="26" s="1"/>
  <c r="I225" i="26"/>
  <c r="K226" i="26" s="1"/>
  <c r="I226" i="26"/>
  <c r="K227" i="26" s="1"/>
  <c r="I227" i="26"/>
  <c r="K228" i="26" s="1"/>
  <c r="I228" i="26"/>
  <c r="K229" i="26" s="1"/>
  <c r="I229" i="26"/>
  <c r="K230" i="26" s="1"/>
  <c r="I230" i="26"/>
  <c r="K231" i="26" s="1"/>
  <c r="I231" i="26"/>
  <c r="K232" i="26" s="1"/>
  <c r="I232" i="26"/>
  <c r="K233" i="26" s="1"/>
  <c r="I233" i="26"/>
  <c r="K234" i="26" s="1"/>
  <c r="I234" i="26"/>
  <c r="K235" i="26" s="1"/>
  <c r="I235" i="26"/>
  <c r="K236" i="26" s="1"/>
  <c r="I236" i="26"/>
  <c r="K237" i="26" s="1"/>
  <c r="I237" i="26"/>
  <c r="K238" i="26" s="1"/>
  <c r="I238" i="26"/>
  <c r="K239" i="26" s="1"/>
  <c r="I239" i="26"/>
  <c r="K240" i="26" s="1"/>
  <c r="I240" i="26"/>
  <c r="K241" i="26" s="1"/>
  <c r="I241" i="26"/>
  <c r="K242" i="26" s="1"/>
  <c r="I242" i="26"/>
  <c r="K243" i="26" s="1"/>
  <c r="I243" i="26"/>
  <c r="K244" i="26" s="1"/>
  <c r="I244" i="26"/>
  <c r="K245" i="26" s="1"/>
  <c r="I245" i="26"/>
  <c r="K246" i="26" s="1"/>
  <c r="I246" i="26"/>
  <c r="K247" i="26" s="1"/>
  <c r="I247" i="26"/>
  <c r="K248" i="26" s="1"/>
  <c r="I248" i="26"/>
  <c r="K249" i="26" s="1"/>
  <c r="I249" i="26"/>
  <c r="K250" i="26" s="1"/>
  <c r="I250" i="26"/>
  <c r="K251" i="26" s="1"/>
  <c r="I251" i="26"/>
  <c r="K252" i="26" s="1"/>
  <c r="I252" i="26"/>
  <c r="K253" i="26" s="1"/>
  <c r="I10" i="26"/>
  <c r="K11" i="26" s="1"/>
  <c r="I11" i="26"/>
  <c r="K12" i="26" s="1"/>
  <c r="I12" i="26"/>
  <c r="K13" i="26" s="1"/>
  <c r="I13" i="26"/>
  <c r="K14" i="26" s="1"/>
  <c r="I14" i="26"/>
  <c r="K15" i="26" s="1"/>
  <c r="I15" i="26"/>
  <c r="K16" i="26" s="1"/>
  <c r="I16" i="26"/>
  <c r="K17" i="26" s="1"/>
  <c r="I17" i="26"/>
  <c r="K18" i="26" s="1"/>
  <c r="I18" i="26"/>
  <c r="K19" i="26" s="1"/>
  <c r="I4" i="26"/>
  <c r="K5" i="26" s="1"/>
  <c r="I5" i="26"/>
  <c r="K6" i="26" s="1"/>
  <c r="I6" i="26"/>
  <c r="K7" i="26" s="1"/>
  <c r="I7" i="26"/>
  <c r="K8" i="26" s="1"/>
  <c r="I8" i="26"/>
  <c r="K9" i="26" s="1"/>
  <c r="I9" i="26"/>
  <c r="K10" i="26" s="1"/>
  <c r="I3" i="26"/>
  <c r="K4" i="26" s="1"/>
  <c r="AS98" i="30"/>
  <c r="AS132" i="30"/>
  <c r="AP120" i="30"/>
  <c r="AP116" i="30"/>
  <c r="AP112" i="30"/>
  <c r="E3" i="16"/>
  <c r="E2" i="16"/>
  <c r="AJ129" i="30"/>
  <c r="AJ125" i="30"/>
  <c r="AM18" i="30"/>
  <c r="J2" i="26" l="1"/>
  <c r="AS123" i="30"/>
  <c r="AS108" i="30"/>
  <c r="D57" i="22"/>
  <c r="AO51" i="23"/>
  <c r="W34" i="23"/>
  <c r="AO75" i="23" s="1"/>
  <c r="W105" i="30" l="1"/>
  <c r="AS103" i="30" s="1"/>
  <c r="T77" i="23"/>
  <c r="AO77" i="23" s="1"/>
  <c r="G52" i="1"/>
  <c r="G63" i="1" l="1"/>
  <c r="G59" i="1"/>
  <c r="G62" i="1"/>
  <c r="G61" i="1"/>
  <c r="G60" i="1"/>
  <c r="G58" i="1"/>
  <c r="G57" i="1"/>
  <c r="G56" i="1"/>
  <c r="G55" i="1"/>
  <c r="G54" i="1"/>
  <c r="G53" i="1"/>
  <c r="G51" i="1"/>
  <c r="G50" i="1"/>
  <c r="G49" i="1"/>
  <c r="G44" i="1"/>
  <c r="G43" i="1"/>
  <c r="G42" i="1"/>
  <c r="G41" i="1"/>
  <c r="G40" i="1"/>
  <c r="G39" i="1"/>
  <c r="J39" i="1" s="1"/>
  <c r="K39" i="1" s="1"/>
  <c r="G38" i="1"/>
  <c r="J38" i="1" s="1"/>
  <c r="K38" i="1" s="1"/>
  <c r="G37" i="1"/>
  <c r="J37" i="1" s="1"/>
  <c r="K37" i="1" s="1"/>
  <c r="G36" i="1"/>
  <c r="J36" i="1" s="1"/>
  <c r="F38" i="1"/>
  <c r="F37" i="1"/>
  <c r="F36" i="1"/>
  <c r="G67" i="1"/>
  <c r="K36" i="1" l="1"/>
  <c r="P36" i="30" s="1"/>
  <c r="G27" i="1"/>
  <c r="J27" i="1" s="1"/>
  <c r="K27" i="1" s="1"/>
  <c r="G26" i="1"/>
  <c r="J26" i="1" s="1"/>
  <c r="K26" i="1" s="1"/>
  <c r="G25" i="1"/>
  <c r="J25" i="1" s="1"/>
  <c r="K25" i="1" s="1"/>
  <c r="G24" i="1"/>
  <c r="J24" i="1" s="1"/>
  <c r="K24" i="1" s="1"/>
  <c r="G23" i="1"/>
  <c r="G22" i="1"/>
  <c r="J22" i="1" s="1"/>
  <c r="K22" i="1" s="1"/>
  <c r="G21" i="1"/>
  <c r="J21" i="1" s="1"/>
  <c r="K21" i="1" s="1"/>
  <c r="F27" i="1"/>
  <c r="F26" i="1"/>
  <c r="F25" i="1"/>
  <c r="F24" i="1"/>
  <c r="F23" i="1"/>
  <c r="F22" i="1"/>
  <c r="F21" i="1"/>
  <c r="F20" i="1"/>
  <c r="G20" i="1"/>
  <c r="G19" i="1"/>
  <c r="F19" i="1"/>
  <c r="J20" i="1" l="1"/>
  <c r="K20" i="1" s="1"/>
  <c r="H23" i="1"/>
  <c r="J23" i="1"/>
  <c r="K23" i="1" s="1"/>
  <c r="H19" i="1"/>
  <c r="A4" i="30"/>
  <c r="D1" i="30" l="1"/>
  <c r="D1" i="23"/>
  <c r="D89" i="30" l="1"/>
  <c r="AO36" i="30"/>
  <c r="P21" i="30"/>
  <c r="G164" i="30"/>
  <c r="G163" i="30"/>
  <c r="G162" i="30"/>
  <c r="G161" i="30"/>
  <c r="G160" i="30"/>
  <c r="AZ136" i="30"/>
  <c r="AX136" i="30"/>
  <c r="AX132" i="30"/>
  <c r="AX129" i="30"/>
  <c r="BB125" i="30"/>
  <c r="AZ125" i="30"/>
  <c r="AX125" i="30"/>
  <c r="AZ123" i="30"/>
  <c r="AX123" i="30"/>
  <c r="H163" i="30"/>
  <c r="AX112" i="30"/>
  <c r="AX110" i="30"/>
  <c r="AX108" i="30"/>
  <c r="H162" i="30"/>
  <c r="AX103" i="30"/>
  <c r="H161" i="30"/>
  <c r="AX100" i="30"/>
  <c r="AX98" i="30"/>
  <c r="BD85" i="30"/>
  <c r="BB85" i="30"/>
  <c r="AZ85" i="30"/>
  <c r="AX85" i="30"/>
  <c r="H70" i="30"/>
  <c r="D54" i="30"/>
  <c r="D59" i="30" s="1"/>
  <c r="D64" i="30" s="1"/>
  <c r="AX18" i="30" l="1"/>
  <c r="H164" i="30"/>
  <c r="H160" i="30"/>
  <c r="D39" i="30"/>
  <c r="D142" i="30"/>
  <c r="Z147" i="30" l="1"/>
  <c r="H165" i="30"/>
  <c r="B8" i="23" l="1"/>
  <c r="B8" i="22"/>
  <c r="B8" i="20"/>
  <c r="B8" i="21"/>
  <c r="BD32" i="22" l="1"/>
  <c r="BD26" i="22"/>
  <c r="BD23" i="22"/>
  <c r="BD20" i="22"/>
  <c r="BD17" i="22"/>
  <c r="AY32" i="22"/>
  <c r="AY29" i="22"/>
  <c r="AY26" i="22"/>
  <c r="AY23" i="22"/>
  <c r="AY20" i="22"/>
  <c r="AY17" i="22"/>
  <c r="BB22" i="21"/>
  <c r="AX22" i="21"/>
  <c r="BD28" i="21"/>
  <c r="BA28" i="21"/>
  <c r="AX28" i="21"/>
  <c r="F35" i="1"/>
  <c r="F34" i="1"/>
  <c r="F33" i="1"/>
  <c r="F32" i="1"/>
  <c r="F31" i="1"/>
  <c r="F30" i="1"/>
  <c r="F29" i="1"/>
  <c r="F28" i="1"/>
  <c r="F18" i="1"/>
  <c r="F17" i="1"/>
  <c r="F16" i="1"/>
  <c r="F15" i="1"/>
  <c r="F14" i="1"/>
  <c r="F13" i="1"/>
  <c r="F12" i="1"/>
  <c r="G35" i="1" l="1"/>
  <c r="J35" i="1" s="1"/>
  <c r="K35" i="1" s="1"/>
  <c r="G34" i="1"/>
  <c r="J34" i="1" s="1"/>
  <c r="K34" i="1" s="1"/>
  <c r="M25" i="23" l="1"/>
  <c r="A2" i="1" l="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C2" i="1"/>
  <c r="C3" i="1" s="1"/>
  <c r="C4" i="1" s="1"/>
  <c r="C5" i="1" s="1"/>
  <c r="C6" i="1" s="1"/>
  <c r="C7" i="1" s="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B2" i="1"/>
  <c r="B3" i="1" s="1"/>
  <c r="B4" i="1" s="1"/>
  <c r="B5" i="1" s="1"/>
  <c r="B6" i="1" s="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3" i="1" l="1"/>
  <c r="B54" i="1" s="1"/>
  <c r="B55" i="1" s="1"/>
  <c r="B56" i="1" s="1"/>
  <c r="B57" i="1" s="1"/>
  <c r="B58" i="1" s="1"/>
  <c r="B59" i="1" s="1"/>
  <c r="B60" i="1" s="1"/>
  <c r="B61" i="1" s="1"/>
  <c r="B62" i="1" s="1"/>
  <c r="B63" i="1" s="1"/>
  <c r="B64" i="1" s="1"/>
  <c r="B65" i="1" s="1"/>
  <c r="B66" i="1" s="1"/>
  <c r="B67" i="1" s="1"/>
  <c r="B68" i="1" s="1"/>
  <c r="B69" i="1" s="1"/>
  <c r="B52" i="1"/>
  <c r="C53" i="1"/>
  <c r="C54" i="1" s="1"/>
  <c r="C55" i="1" s="1"/>
  <c r="C56" i="1" s="1"/>
  <c r="C57" i="1" s="1"/>
  <c r="C58" i="1" s="1"/>
  <c r="C59" i="1" s="1"/>
  <c r="C60" i="1" s="1"/>
  <c r="C61" i="1" s="1"/>
  <c r="C62" i="1" s="1"/>
  <c r="C63" i="1" s="1"/>
  <c r="C64" i="1" s="1"/>
  <c r="C65" i="1" s="1"/>
  <c r="C66" i="1" s="1"/>
  <c r="C67" i="1" s="1"/>
  <c r="C68" i="1" s="1"/>
  <c r="C69" i="1" s="1"/>
  <c r="C52" i="1"/>
  <c r="A53" i="1"/>
  <c r="A54" i="1" s="1"/>
  <c r="A55" i="1" s="1"/>
  <c r="A56" i="1" s="1"/>
  <c r="A57" i="1" s="1"/>
  <c r="A58" i="1" s="1"/>
  <c r="A59" i="1" s="1"/>
  <c r="A60" i="1" s="1"/>
  <c r="A61" i="1" s="1"/>
  <c r="A62" i="1" s="1"/>
  <c r="A63" i="1" s="1"/>
  <c r="A64" i="1" s="1"/>
  <c r="A65" i="1" s="1"/>
  <c r="A66" i="1" s="1"/>
  <c r="A67" i="1" s="1"/>
  <c r="A68" i="1" s="1"/>
  <c r="A69" i="1" s="1"/>
  <c r="A52" i="1"/>
  <c r="D2" i="1"/>
  <c r="D3" i="1" s="1"/>
  <c r="D4" i="1" s="1"/>
  <c r="D5" i="1" s="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2" i="1" s="1"/>
  <c r="D43" i="1" s="1"/>
  <c r="D44" i="1" s="1"/>
  <c r="D45" i="1" s="1"/>
  <c r="D46" i="1" s="1"/>
  <c r="D47" i="1" s="1"/>
  <c r="D48" i="1" s="1"/>
  <c r="D49" i="1" s="1"/>
  <c r="D50" i="1" s="1"/>
  <c r="D51" i="1" s="1"/>
  <c r="D53" i="1" l="1"/>
  <c r="D54" i="1" s="1"/>
  <c r="D55" i="1" s="1"/>
  <c r="D56" i="1" s="1"/>
  <c r="D57" i="1" s="1"/>
  <c r="D58" i="1" s="1"/>
  <c r="D59" i="1" s="1"/>
  <c r="D60" i="1" s="1"/>
  <c r="D61" i="1" s="1"/>
  <c r="D62" i="1" s="1"/>
  <c r="D63" i="1" s="1"/>
  <c r="D64" i="1" s="1"/>
  <c r="D65" i="1" s="1"/>
  <c r="D66" i="1" s="1"/>
  <c r="D67" i="1" s="1"/>
  <c r="D68" i="1" s="1"/>
  <c r="D69" i="1" s="1"/>
  <c r="D52" i="1"/>
  <c r="D40" i="23"/>
  <c r="D1" i="22"/>
  <c r="D46" i="22" s="1"/>
  <c r="D1" i="21"/>
  <c r="D1" i="20"/>
  <c r="D42" i="20" s="1"/>
  <c r="AQ17" i="18"/>
  <c r="AQ20" i="18" s="1"/>
  <c r="H27" i="1"/>
  <c r="H26" i="1"/>
  <c r="H25" i="1"/>
  <c r="H24" i="1"/>
  <c r="G18" i="1"/>
  <c r="J18" i="1" s="1"/>
  <c r="K18" i="1" s="1"/>
  <c r="G17" i="1"/>
  <c r="J17" i="1" s="1"/>
  <c r="K17" i="1" s="1"/>
  <c r="G16" i="1"/>
  <c r="J16" i="1" s="1"/>
  <c r="K16" i="1" s="1"/>
  <c r="G15" i="1"/>
  <c r="J15" i="1" s="1"/>
  <c r="K15" i="1" s="1"/>
  <c r="G14" i="1"/>
  <c r="J14" i="1" s="1"/>
  <c r="G13" i="1"/>
  <c r="J13" i="1" s="1"/>
  <c r="K13" i="1" s="1"/>
  <c r="G12" i="1"/>
  <c r="J12" i="1" s="1"/>
  <c r="K12" i="1" s="1"/>
  <c r="D76" i="21" l="1"/>
  <c r="D33" i="21"/>
  <c r="K14" i="1"/>
  <c r="H21" i="1"/>
  <c r="H12" i="1"/>
  <c r="D84" i="22"/>
  <c r="G33" i="1"/>
  <c r="J33" i="1" s="1"/>
  <c r="K33" i="1" s="1"/>
  <c r="G28" i="1"/>
  <c r="J28" i="1" s="1"/>
  <c r="K28" i="1" s="1"/>
  <c r="G30" i="1"/>
  <c r="J30" i="1" s="1"/>
  <c r="K30" i="1" s="1"/>
  <c r="G32" i="1"/>
  <c r="J32" i="1" s="1"/>
  <c r="K32" i="1" s="1"/>
  <c r="G29" i="1"/>
  <c r="J29" i="1" s="1"/>
  <c r="G31" i="1"/>
  <c r="J31" i="1" s="1"/>
  <c r="K31" i="1" s="1"/>
  <c r="P30" i="30" l="1"/>
  <c r="K29" i="1"/>
  <c r="P33" i="30" s="1"/>
  <c r="W31" i="23"/>
  <c r="AP173" i="30"/>
  <c r="G8" i="1" l="1"/>
  <c r="X48" i="36" s="1"/>
  <c r="G10" i="1" l="1"/>
  <c r="G9" i="1"/>
  <c r="BA38" i="22"/>
  <c r="BA35" i="22"/>
  <c r="BA32" i="22"/>
  <c r="BA29" i="22"/>
  <c r="BA26" i="22"/>
  <c r="BA23" i="22"/>
  <c r="BA20" i="22"/>
  <c r="BA17" i="22"/>
  <c r="BB51" i="22"/>
  <c r="AZ51" i="22"/>
  <c r="AX51" i="22"/>
  <c r="B113" i="21"/>
  <c r="B111" i="21"/>
  <c r="B109" i="21"/>
  <c r="B107" i="21"/>
  <c r="B99" i="21"/>
  <c r="B101" i="21" s="1"/>
  <c r="B103" i="21" s="1"/>
  <c r="B105" i="21" s="1"/>
  <c r="B95" i="21"/>
  <c r="B93" i="21"/>
  <c r="B91" i="21"/>
  <c r="B81" i="21"/>
  <c r="B83" i="21" s="1"/>
  <c r="B85" i="21" s="1"/>
  <c r="B87" i="21" s="1"/>
  <c r="B89" i="21" s="1"/>
  <c r="B66" i="21"/>
  <c r="B68" i="21"/>
  <c r="B50" i="21"/>
  <c r="B52" i="21"/>
  <c r="B56" i="21"/>
  <c r="B58" i="21" s="1"/>
  <c r="B60" i="21" s="1"/>
  <c r="B62" i="21" s="1"/>
  <c r="B64" i="21" s="1"/>
  <c r="B38" i="21"/>
  <c r="B40" i="21" s="1"/>
  <c r="B42" i="21" s="1"/>
  <c r="B44" i="21" s="1"/>
  <c r="B46" i="21" s="1"/>
  <c r="B48" i="21" s="1"/>
  <c r="BB18" i="21"/>
  <c r="AZ18" i="21"/>
  <c r="AX18" i="21"/>
  <c r="BB14" i="21"/>
  <c r="AZ14" i="21"/>
  <c r="AX14" i="21"/>
  <c r="G11" i="1"/>
  <c r="G7" i="1"/>
  <c r="G6" i="1"/>
  <c r="G4" i="1"/>
  <c r="G5" i="1" s="1"/>
  <c r="G2" i="1"/>
  <c r="G3" i="1" s="1"/>
  <c r="AM48" i="36" l="1"/>
  <c r="AH48" i="36"/>
  <c r="AC48" i="36"/>
  <c r="AS48" i="36"/>
  <c r="I11" i="1"/>
  <c r="AP21" i="23"/>
  <c r="AS59" i="23" l="1"/>
  <c r="AS51" i="23" l="1"/>
  <c r="AS55" i="23"/>
  <c r="AS53" i="23"/>
  <c r="AS57" i="23"/>
  <c r="AS67" i="23"/>
  <c r="AS63" i="23"/>
  <c r="AS61" i="23"/>
  <c r="AS71" i="23"/>
  <c r="AS69" i="23"/>
  <c r="AS65" i="23"/>
  <c r="G64" i="1"/>
  <c r="AF31" i="23" l="1"/>
  <c r="AF34" i="23"/>
  <c r="G68" i="1"/>
  <c r="AF28" i="23"/>
  <c r="G66" i="1"/>
  <c r="AF25" i="23"/>
  <c r="G65" i="1"/>
  <c r="AS77" i="23" l="1"/>
  <c r="AS75" i="23"/>
  <c r="P18" i="30" l="1"/>
  <c r="AG18" i="30"/>
</calcChain>
</file>

<file path=xl/sharedStrings.xml><?xml version="1.0" encoding="utf-8"?>
<sst xmlns="http://schemas.openxmlformats.org/spreadsheetml/2006/main" count="1766" uniqueCount="864">
  <si>
    <t>Nom du projet</t>
  </si>
  <si>
    <t>Date début</t>
  </si>
  <si>
    <t>Date fin</t>
  </si>
  <si>
    <t>Nutrition</t>
  </si>
  <si>
    <t>Mémoire</t>
  </si>
  <si>
    <t>Sommeil</t>
  </si>
  <si>
    <t>Bien-être et estime de soi</t>
  </si>
  <si>
    <t>Lien social</t>
  </si>
  <si>
    <t>Sécurité routière</t>
  </si>
  <si>
    <t>Accès aux droits</t>
  </si>
  <si>
    <t>Préparation à la retraite</t>
  </si>
  <si>
    <t>Santé globale</t>
  </si>
  <si>
    <t>Habitat et cadre de vie</t>
  </si>
  <si>
    <t>Citoyenneté et accès aux droits</t>
  </si>
  <si>
    <t>Activités physiques</t>
  </si>
  <si>
    <t>Théâtre/ciné débat</t>
  </si>
  <si>
    <t>Réunion d’information</t>
  </si>
  <si>
    <t>Conférence</t>
  </si>
  <si>
    <t>Forum</t>
  </si>
  <si>
    <t>Formation</t>
  </si>
  <si>
    <t>60 à 69 ans</t>
  </si>
  <si>
    <t>70 à 79 ans</t>
  </si>
  <si>
    <t>Rubrique</t>
  </si>
  <si>
    <t>Information</t>
  </si>
  <si>
    <t>Sollicitation diagnostic</t>
  </si>
  <si>
    <t>Participation au projet</t>
  </si>
  <si>
    <t>Partenaire - EA</t>
  </si>
  <si>
    <t>Partenaire - CCAS</t>
  </si>
  <si>
    <t>Partenaire - SAAD</t>
  </si>
  <si>
    <t>Indicateur</t>
  </si>
  <si>
    <t>Nom du porteur</t>
  </si>
  <si>
    <t>Code Projet</t>
  </si>
  <si>
    <t>Code Porteur</t>
  </si>
  <si>
    <t>Valeur</t>
  </si>
  <si>
    <t>Adresse</t>
  </si>
  <si>
    <t>Thématiques</t>
  </si>
  <si>
    <t>Oui</t>
  </si>
  <si>
    <t>Non</t>
  </si>
  <si>
    <t>Lutte contre l'isolement</t>
  </si>
  <si>
    <t>Problématique à l'origine du projet (contexte, constats, diagnostics)</t>
  </si>
  <si>
    <t>Représentant légal</t>
  </si>
  <si>
    <t>Responsable du projet</t>
  </si>
  <si>
    <t>Niveau de prévention ciblé</t>
  </si>
  <si>
    <t>Primaire</t>
  </si>
  <si>
    <t>Tertiaire</t>
  </si>
  <si>
    <t>Secondaire</t>
  </si>
  <si>
    <t>Espaces autonomie</t>
  </si>
  <si>
    <t>Intercommunalité</t>
  </si>
  <si>
    <t>EHPAD, résidence autonomie</t>
  </si>
  <si>
    <t>SAAD</t>
  </si>
  <si>
    <t>Média (radio locale…)</t>
  </si>
  <si>
    <t>CAF</t>
  </si>
  <si>
    <t>Moyens humains mobilisés</t>
  </si>
  <si>
    <t>Moyens matériels et communication</t>
  </si>
  <si>
    <t>Associations personnes âgées</t>
  </si>
  <si>
    <t>Dépenses</t>
  </si>
  <si>
    <t>Montant</t>
  </si>
  <si>
    <t>Région</t>
  </si>
  <si>
    <t>Participation des bénéficiaires</t>
  </si>
  <si>
    <t>Taux</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</si>
  <si>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</si>
  <si>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</si>
  <si>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</si>
  <si>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</si>
  <si>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</si>
  <si>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</si>
  <si>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</si>
  <si>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</si>
  <si>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</si>
  <si>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</si>
  <si>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</si>
  <si>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</si>
  <si>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</si>
  <si>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</si>
  <si>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</si>
  <si>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</si>
  <si>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</si>
  <si>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</si>
  <si>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</si>
  <si>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</si>
  <si>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</si>
  <si>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</si>
  <si>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</si>
  <si>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Exercices</t>
  </si>
  <si>
    <t>Pluriannualité</t>
  </si>
  <si>
    <t>Total</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</si>
  <si>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</si>
  <si>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</si>
  <si>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</si>
  <si>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</si>
  <si>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</si>
  <si>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</si>
  <si>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</si>
  <si>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</si>
  <si>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</si>
  <si>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</si>
  <si>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</si>
  <si>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</si>
  <si>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</si>
  <si>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</si>
  <si>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</si>
  <si>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</si>
  <si>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</si>
  <si>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</si>
  <si>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Partenaire - EHPAD, résidence autonomie</t>
  </si>
  <si>
    <t>Partenaire - Intercommunalité</t>
  </si>
  <si>
    <t>Partenaire - Média (radio locale…)</t>
  </si>
  <si>
    <t>Partenaire - Associations personnes âgées</t>
  </si>
  <si>
    <t>Partenaire - CAF</t>
  </si>
  <si>
    <t>Partenaire - Autres</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</si>
  <si>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</si>
  <si>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</si>
  <si>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</si>
  <si>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</si>
  <si>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</si>
  <si>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</si>
  <si>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</si>
  <si>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</si>
  <si>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Année début</t>
  </si>
  <si>
    <t>Année Fin</t>
  </si>
  <si>
    <t>Recettes</t>
  </si>
  <si>
    <t>Poste</t>
  </si>
  <si>
    <t>Financements</t>
  </si>
  <si>
    <t>TOTAL RECETTES DE L'EXERCICE</t>
  </si>
  <si>
    <t>TOTAL DEPENSES DE L'EXERCICE</t>
  </si>
  <si>
    <t xml:space="preserve"> - page 14 - </t>
  </si>
  <si>
    <t>Total Projet</t>
  </si>
  <si>
    <t>suivant</t>
  </si>
  <si>
    <t>précédent</t>
  </si>
  <si>
    <t xml:space="preserve"> - page 16 - </t>
  </si>
  <si>
    <t xml:space="preserve"> - page 17 - </t>
  </si>
  <si>
    <t>1 - Identification</t>
  </si>
  <si>
    <t>2 - Thématiques</t>
  </si>
  <si>
    <t>3 - Motivations</t>
  </si>
  <si>
    <t>4 - Objectifs</t>
  </si>
  <si>
    <t>5 - Mise en œuvre</t>
  </si>
  <si>
    <t>6 - Financement</t>
  </si>
  <si>
    <t xml:space="preserve"> - page 15 - </t>
  </si>
  <si>
    <t>Page 1</t>
  </si>
  <si>
    <t>1 - identification</t>
  </si>
  <si>
    <t>Budget - Coût de l'opération</t>
  </si>
  <si>
    <t>Budget - Sollicitation</t>
  </si>
  <si>
    <t>Budget - autres aides</t>
  </si>
  <si>
    <t>Budget - participation bénéficiaires</t>
  </si>
  <si>
    <t>Budget - autofinancement</t>
  </si>
  <si>
    <t>Objectifs - 60 à 69 ans</t>
  </si>
  <si>
    <t>Objectifs - 70 à 79 ans</t>
  </si>
  <si>
    <t>Objectifs - Bénéficiaires de l'APA</t>
  </si>
  <si>
    <t>Objectifs - Total bénéficiaires</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</si>
  <si>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</si>
  <si>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</si>
  <si>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</si>
  <si>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</si>
  <si>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</si>
  <si>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</si>
  <si>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</si>
  <si>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</si>
  <si>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</si>
  <si>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</si>
  <si>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</si>
  <si>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</si>
  <si>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</si>
  <si>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</si>
  <si>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</si>
  <si>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</si>
  <si>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</si>
  <si>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</si>
  <si>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</si>
  <si>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</si>
  <si>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</si>
  <si>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</si>
  <si>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</si>
  <si>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</si>
  <si>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</si>
  <si>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</si>
  <si>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</si>
  <si>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</si>
  <si>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</si>
  <si>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</si>
  <si>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</si>
  <si>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</si>
  <si>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</si>
  <si>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</si>
  <si>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</si>
  <si>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</si>
  <si>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</si>
  <si>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</si>
  <si>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</si>
  <si>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</si>
  <si>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</si>
  <si>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</si>
  <si>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</si>
  <si>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</si>
  <si>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</si>
  <si>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</si>
  <si>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</si>
  <si>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</si>
  <si>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</si>
  <si>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</si>
  <si>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</si>
  <si>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</si>
  <si>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</si>
  <si>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</si>
  <si>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</si>
  <si>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</si>
  <si>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</si>
  <si>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</si>
  <si>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</si>
  <si>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</si>
  <si>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</si>
  <si>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</si>
  <si>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</si>
  <si>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</si>
  <si>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</si>
  <si>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</si>
  <si>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</si>
  <si>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</si>
  <si>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</si>
  <si>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</si>
  <si>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</si>
  <si>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</si>
  <si>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</si>
  <si>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</si>
  <si>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</si>
  <si>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</si>
  <si>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</si>
  <si>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</si>
  <si>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</si>
  <si>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</si>
  <si>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</si>
  <si>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</si>
  <si>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</si>
  <si>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</si>
  <si>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</si>
  <si>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</si>
  <si>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</si>
  <si>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</si>
  <si>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</si>
  <si>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</si>
  <si>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</si>
  <si>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</si>
  <si>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</si>
  <si>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</si>
  <si>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</si>
  <si>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</si>
  <si>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</si>
  <si>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</si>
  <si>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</si>
  <si>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</si>
  <si>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</si>
  <si>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</si>
  <si>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</si>
  <si>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</si>
  <si>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</si>
  <si>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</si>
  <si>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</si>
  <si>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</si>
  <si>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</si>
  <si>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</si>
  <si>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</si>
  <si>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</si>
  <si>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</si>
  <si>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</si>
  <si>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</si>
  <si>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</si>
  <si>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</si>
  <si>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</si>
  <si>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</si>
  <si>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</si>
  <si>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</si>
  <si>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</si>
  <si>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</si>
  <si>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</si>
  <si>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</si>
  <si>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</si>
  <si>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</si>
  <si>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</si>
  <si>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</si>
  <si>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</si>
  <si>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</si>
  <si>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</si>
  <si>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</si>
  <si>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</si>
  <si>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</si>
  <si>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</si>
  <si>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</si>
  <si>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</si>
  <si>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</si>
  <si>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</si>
  <si>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</si>
  <si>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</si>
  <si>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</si>
  <si>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</si>
  <si>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</si>
  <si>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</si>
  <si>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</si>
  <si>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</si>
  <si>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</si>
  <si>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</si>
  <si>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</si>
  <si>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</si>
  <si>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</si>
  <si>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</si>
  <si>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</si>
  <si>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</si>
  <si>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</si>
  <si>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</si>
  <si>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</si>
  <si>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</si>
  <si>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</si>
  <si>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</si>
  <si>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</si>
  <si>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</si>
  <si>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</si>
  <si>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</si>
  <si>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</si>
  <si>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</si>
  <si>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</si>
  <si>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</si>
  <si>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</si>
  <si>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</si>
  <si>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</si>
  <si>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</si>
  <si>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</si>
  <si>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</si>
  <si>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</si>
  <si>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</si>
  <si>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</si>
  <si>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</si>
  <si>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</si>
  <si>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</si>
  <si>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</si>
  <si>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</si>
  <si>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</si>
  <si>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</si>
  <si>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</si>
  <si>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</si>
  <si>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</si>
  <si>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</si>
  <si>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</si>
  <si>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</si>
  <si>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</si>
  <si>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</si>
  <si>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</si>
  <si>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</si>
  <si>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</si>
  <si>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</si>
  <si>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</si>
  <si>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</si>
  <si>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</si>
  <si>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</si>
  <si>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</si>
  <si>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</si>
  <si>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</si>
  <si>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</si>
  <si>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</si>
  <si>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</si>
  <si>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</si>
  <si>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</si>
  <si>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</si>
  <si>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</si>
  <si>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</si>
  <si>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</si>
  <si>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</si>
  <si>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</si>
  <si>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</si>
  <si>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</si>
  <si>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</si>
  <si>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</si>
  <si>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</si>
  <si>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</si>
  <si>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</si>
  <si>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</si>
  <si>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</si>
  <si>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</si>
  <si>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</si>
  <si>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</si>
  <si>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</si>
  <si>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</si>
  <si>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</si>
  <si>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</si>
  <si>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</si>
  <si>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</si>
  <si>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</si>
  <si>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</si>
  <si>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</si>
  <si>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</si>
  <si>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</si>
  <si>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</si>
  <si>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</si>
  <si>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</si>
  <si>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</si>
  <si>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</si>
  <si>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</si>
  <si>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</si>
  <si>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</si>
  <si>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</si>
  <si>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</si>
  <si>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</si>
  <si>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</si>
  <si>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</si>
  <si>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</si>
  <si>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</si>
  <si>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</si>
  <si>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</si>
  <si>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</si>
  <si>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</si>
  <si>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</si>
  <si>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</si>
  <si>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</si>
  <si>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</si>
  <si>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</si>
  <si>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</si>
  <si>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</si>
  <si>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</si>
  <si>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</si>
  <si>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</si>
  <si>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</si>
  <si>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</si>
  <si>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</si>
  <si>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</si>
  <si>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</si>
  <si>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</si>
  <si>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</si>
  <si>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</si>
  <si>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</si>
  <si>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</si>
  <si>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</si>
  <si>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</si>
  <si>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</si>
  <si>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</si>
  <si>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</si>
  <si>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</si>
  <si>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</si>
  <si>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</si>
  <si>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</si>
  <si>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</si>
  <si>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</si>
  <si>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</si>
  <si>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</si>
  <si>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</si>
  <si>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</si>
  <si>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</si>
  <si>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</si>
  <si>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</si>
  <si>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</si>
  <si>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</si>
  <si>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</si>
  <si>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</si>
  <si>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</si>
  <si>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</si>
  <si>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</si>
  <si>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</si>
  <si>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</si>
  <si>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</si>
  <si>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</si>
  <si>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</si>
  <si>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</si>
  <si>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</si>
  <si>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</si>
  <si>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</si>
  <si>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</si>
  <si>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</si>
  <si>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</si>
  <si>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</si>
  <si>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</si>
  <si>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</si>
  <si>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</si>
  <si>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</si>
  <si>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</si>
  <si>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</si>
  <si>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</si>
  <si>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</si>
  <si>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</si>
  <si>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</si>
  <si>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</si>
  <si>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</si>
  <si>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</si>
  <si>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</si>
  <si>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</si>
  <si>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</si>
  <si>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</si>
  <si>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</si>
  <si>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</si>
  <si>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</si>
  <si>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</si>
  <si>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</si>
  <si>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</si>
  <si>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</si>
  <si>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</si>
  <si>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</si>
  <si>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</si>
  <si>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</si>
  <si>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</si>
  <si>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</si>
  <si>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</si>
  <si>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</si>
  <si>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</si>
  <si>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</si>
  <si>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</si>
  <si>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</si>
  <si>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</si>
  <si>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</si>
  <si>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</si>
  <si>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</si>
  <si>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</si>
  <si>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</si>
  <si>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</si>
  <si>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</si>
  <si>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</si>
  <si>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</si>
  <si>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</si>
  <si>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</si>
  <si>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</si>
  <si>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</si>
  <si>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</si>
  <si>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</si>
  <si>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</si>
  <si>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</si>
  <si>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</si>
  <si>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</si>
  <si>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</si>
  <si>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</si>
  <si>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</si>
  <si>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</si>
  <si>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</si>
  <si>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</si>
  <si>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</si>
  <si>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</si>
  <si>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</si>
  <si>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</si>
  <si>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</si>
  <si>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</si>
  <si>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</si>
  <si>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</si>
  <si>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</si>
  <si>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</si>
  <si>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</si>
  <si>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</si>
  <si>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</si>
  <si>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</si>
  <si>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</si>
  <si>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</si>
  <si>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</si>
  <si>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</si>
  <si>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</si>
  <si>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</si>
  <si>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</si>
  <si>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</si>
  <si>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</si>
  <si>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</si>
  <si>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</si>
  <si>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</si>
  <si>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</si>
  <si>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</si>
  <si>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</si>
  <si>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</si>
  <si>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</si>
  <si>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</si>
  <si>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</si>
  <si>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</si>
  <si>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</si>
  <si>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</si>
  <si>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</si>
  <si>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</si>
  <si>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</si>
  <si>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</si>
  <si>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</si>
  <si>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</si>
  <si>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</si>
  <si>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</si>
  <si>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</si>
  <si>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</si>
  <si>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</si>
  <si>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</si>
  <si>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</si>
  <si>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</si>
  <si>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</si>
  <si>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</si>
  <si>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</si>
  <si>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</si>
  <si>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</si>
  <si>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</si>
  <si>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</si>
  <si>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</si>
  <si>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</si>
  <si>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</si>
  <si>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</si>
  <si>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</si>
  <si>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</si>
  <si>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</si>
  <si>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</si>
  <si>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</si>
  <si>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</si>
  <si>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</si>
  <si>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</si>
  <si>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</si>
  <si>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</si>
  <si>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</si>
  <si>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</si>
  <si>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</si>
  <si>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</si>
  <si>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</si>
  <si>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</si>
  <si>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</si>
  <si>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</si>
  <si>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</si>
  <si>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</si>
  <si>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</si>
  <si>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</si>
  <si>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</si>
  <si>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</si>
  <si>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</si>
  <si>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</si>
  <si>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</si>
  <si>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</si>
  <si>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</si>
  <si>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</si>
  <si>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</si>
  <si>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</si>
  <si>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</si>
  <si>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</si>
  <si>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</si>
  <si>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</si>
  <si>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</si>
  <si>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</si>
  <si>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</si>
  <si>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</si>
  <si>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</si>
  <si>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</si>
  <si>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</si>
  <si>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</si>
  <si>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</si>
  <si>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</si>
  <si>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</si>
  <si>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</si>
  <si>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</si>
  <si>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</si>
  <si>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</si>
  <si>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</si>
  <si>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</si>
  <si>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</si>
  <si>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</si>
  <si>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</si>
  <si>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</si>
  <si>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</si>
  <si>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</si>
  <si>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</si>
  <si>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</si>
  <si>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</si>
  <si>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</si>
  <si>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</si>
  <si>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</si>
  <si>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</si>
  <si>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</si>
  <si>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</si>
  <si>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</si>
  <si>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</si>
  <si>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</si>
  <si>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</si>
  <si>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</si>
  <si>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</si>
  <si>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t>Remplir les colonnes par exercice (le total se génère automatiquement)</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</si>
  <si>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</si>
  <si>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</si>
  <si>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</si>
  <si>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Partenaires associées au projet</t>
  </si>
  <si>
    <t>CCAS, Mairies</t>
  </si>
  <si>
    <t>Médecins</t>
  </si>
  <si>
    <t>Hôpitaux</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</si>
  <si>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</si>
  <si>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</si>
  <si>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</si>
  <si>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</si>
  <si>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</si>
  <si>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</si>
  <si>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</si>
  <si>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</si>
  <si>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</si>
  <si>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</si>
  <si>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Code dossier</t>
  </si>
  <si>
    <t>Intitulé du projet</t>
  </si>
  <si>
    <t>Porteur du projet</t>
  </si>
  <si>
    <t>Axe</t>
  </si>
  <si>
    <t>Type d'action</t>
  </si>
  <si>
    <t>Niveau de prévention</t>
  </si>
  <si>
    <t>Territoire</t>
  </si>
  <si>
    <t>Communes</t>
  </si>
  <si>
    <t>Date de réception</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</si>
  <si>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</si>
  <si>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</si>
  <si>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</si>
  <si>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</si>
  <si>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</si>
  <si>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</si>
  <si>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</si>
  <si>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</si>
  <si>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</si>
  <si>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Porteur</t>
  </si>
  <si>
    <t>Projet</t>
  </si>
  <si>
    <t>ID</t>
  </si>
  <si>
    <t>TempsID</t>
  </si>
  <si>
    <t>2 -1 thématiques</t>
  </si>
  <si>
    <t>2 -2 thématiques</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</si>
  <si>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</si>
  <si>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</si>
  <si>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</si>
  <si>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</si>
  <si>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</si>
  <si>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</si>
  <si>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</si>
  <si>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</si>
  <si>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</si>
  <si>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</si>
  <si>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</si>
  <si>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</si>
  <si>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</si>
  <si>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</si>
  <si>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</si>
  <si>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</si>
  <si>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</si>
  <si>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</si>
  <si>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</si>
  <si>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</si>
  <si>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</si>
  <si>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</si>
  <si>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</si>
  <si>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</si>
  <si>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</si>
  <si>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</si>
  <si>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</si>
  <si>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</si>
  <si>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</si>
  <si>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</si>
  <si>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</si>
  <si>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</si>
  <si>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</si>
  <si>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r>
      <t xml:space="preserve">Type d'actions à mener : </t>
    </r>
    <r>
      <rPr>
        <sz val="8"/>
        <color theme="1"/>
        <rFont val="Calibri"/>
        <family val="2"/>
        <scheme val="minor"/>
      </rPr>
      <t>indiquer le nombre (NB) sur la durée totale de l'opération et dans l'année correspondante</t>
    </r>
  </si>
  <si>
    <t>Suivant</t>
  </si>
  <si>
    <t>5 - Objectifs</t>
  </si>
  <si>
    <t>Objectifs - 90 ans et plus</t>
  </si>
  <si>
    <t>Objectifs - 80 à 89 ans</t>
  </si>
  <si>
    <t>Objectifs - bénéficiaires  hommes</t>
  </si>
  <si>
    <t>Objectifs - bénéficiaires  femmes</t>
  </si>
  <si>
    <t>6 - Objectifs</t>
  </si>
  <si>
    <t>Objectifs - bénéficiaires  GIR 1 à 4</t>
  </si>
  <si>
    <t>Objectifs - bénéficiaires  GIR 5 et 6 et non GIRés</t>
  </si>
  <si>
    <t>Si autre précisez</t>
  </si>
  <si>
    <t>Partenaires - Médecins</t>
  </si>
  <si>
    <t>Partenaire - Hôpitaux…</t>
  </si>
  <si>
    <t>Soit un coût par bénéficiaire de :</t>
  </si>
  <si>
    <t>Commune ou  EPCI</t>
  </si>
  <si>
    <t>… préciser si autres</t>
  </si>
  <si>
    <t>Retour accueil</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</si>
  <si>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</si>
  <si>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</si>
  <si>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</si>
  <si>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</si>
  <si>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</si>
  <si>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</si>
  <si>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</si>
  <si>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</si>
  <si>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</si>
  <si>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</si>
  <si>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</si>
  <si>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</si>
  <si>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</si>
  <si>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</si>
  <si>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</si>
  <si>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</si>
  <si>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</si>
  <si>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</si>
  <si>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</si>
  <si>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</si>
  <si>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</si>
  <si>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</si>
  <si>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</si>
  <si>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Quel est le niveau de pertinence du territoire ?</t>
  </si>
  <si>
    <t>Mise en œuvre</t>
  </si>
  <si>
    <t>A quel niveau est-il associé ?</t>
  </si>
  <si>
    <t>Le calendrier est-il réaliste ?</t>
  </si>
  <si>
    <t>Les mesures répondent-elles aux objectifs ?</t>
  </si>
  <si>
    <t>Suivi - Evaluation</t>
  </si>
  <si>
    <t>Les modalités d'évaluation sont-elles précisées ?</t>
  </si>
  <si>
    <t>Quel est le niveau de pertinence de cette évaluation ?</t>
  </si>
  <si>
    <t>Rappel du coût par bénéficiaire</t>
  </si>
  <si>
    <t>Le projet est-il reproductible ?</t>
  </si>
  <si>
    <t>Quel est le niveau de pertinence de ce coût ?</t>
  </si>
  <si>
    <t>Note globale</t>
  </si>
  <si>
    <t>Synthèse de l'instruction</t>
  </si>
  <si>
    <t>Moyenne</t>
  </si>
  <si>
    <t>Etat de la demande</t>
  </si>
  <si>
    <t>acceptée</t>
  </si>
  <si>
    <t>Montant demandé</t>
  </si>
  <si>
    <t>Montant accordé</t>
  </si>
  <si>
    <t>demande de compléments</t>
  </si>
  <si>
    <t>refusée</t>
  </si>
  <si>
    <t>Le financement concerne une opération spécifique et ponctuelle
(pas de financement structurel, ni pérenne)</t>
  </si>
  <si>
    <t xml:space="preserve"> - page 18 - </t>
  </si>
  <si>
    <t>Décision Financeurs</t>
  </si>
  <si>
    <t>Autres : précisez</t>
  </si>
  <si>
    <t>Mobilité</t>
  </si>
  <si>
    <t>Pages 10 - 11 et 12 - Mise en œuvre</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</si>
  <si>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</si>
  <si>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</si>
  <si>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</si>
  <si>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</si>
  <si>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</si>
  <si>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</si>
  <si>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</si>
  <si>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</si>
  <si>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</si>
  <si>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</si>
  <si>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</si>
  <si>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</si>
  <si>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</si>
  <si>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</si>
  <si>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</si>
  <si>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</si>
  <si>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</si>
  <si>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</si>
  <si>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</si>
  <si>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</si>
  <si>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</si>
  <si>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</si>
  <si>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</si>
  <si>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</si>
  <si>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</si>
  <si>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</si>
  <si>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Les bénéficiaires ont-ils été associés à la construction du projet ?</t>
  </si>
  <si>
    <t>Association partenaires</t>
  </si>
  <si>
    <t>Les bénéficiaires sont-ils associés</t>
  </si>
  <si>
    <t xml:space="preserve">La saisie des informations sur votre projet est facilitée : </t>
  </si>
  <si>
    <t>SIEL BLEU</t>
  </si>
  <si>
    <t>Liste PBVB</t>
  </si>
  <si>
    <t>Test</t>
  </si>
  <si>
    <t>Non territoire</t>
  </si>
  <si>
    <t>SOLIHA</t>
  </si>
  <si>
    <t>Communes blanches</t>
  </si>
  <si>
    <t>Le budget est-il adapté ?</t>
  </si>
  <si>
    <t>Le matériel est-il adapté ?</t>
  </si>
  <si>
    <t>Partenariat envisagé ?</t>
  </si>
  <si>
    <t>Quel est le degré partenarial du projet ?</t>
  </si>
  <si>
    <t>Ressources</t>
  </si>
  <si>
    <t>Un partenariat est-il engagé ?</t>
  </si>
  <si>
    <t>Le porteur connait-il le public cible ?</t>
  </si>
  <si>
    <t>A quel niveau ?</t>
  </si>
  <si>
    <t>Le porteur va-t-il chercher une ressource extérieure ?</t>
  </si>
  <si>
    <t>Score</t>
  </si>
  <si>
    <t>Scoring association bénéficiaire</t>
  </si>
  <si>
    <t>Le porteur connait-il bien la thématique ?</t>
  </si>
  <si>
    <t>Le projet est-il durable, après financement ?</t>
  </si>
  <si>
    <t>Quel est le score "communes fragiles" ou "zone blanche" ?</t>
  </si>
  <si>
    <t>0 - Pas d'association</t>
  </si>
  <si>
    <t>1 - Information</t>
  </si>
  <si>
    <t>2 - Aide au diagnostic</t>
  </si>
  <si>
    <t>3 - Participation au projet</t>
  </si>
  <si>
    <t>Comment l'EAS est-il associé ?</t>
  </si>
  <si>
    <t xml:space="preserve"> /20</t>
  </si>
  <si>
    <t>BLANCHES</t>
  </si>
  <si>
    <t>Sélectionner dans le menu déroulant votre thématique principale puis votre sous thème et enfin le comportement que vous allez promouvoir durant votre action</t>
  </si>
  <si>
    <t>7 - Thématiqiue</t>
  </si>
  <si>
    <t>L'échéancier est à renseigner : exemple: 01/09/2023 au 30/06/2024</t>
  </si>
  <si>
    <t>Appel à projets commun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</si>
</sst>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_€_-;\-* #,##0.00\ _€_-;_-* &quot;-&quot;??\ _€_-;_-@_-"/>
    <numFmt numFmtId="165" formatCode="0#&quot; &quot;##&quot; &quot;##&quot; &quot;##&quot; &quot;##"/>
    <numFmt numFmtId="166" formatCode="_-* #,##0\ &quot;€&quot;_-;\-* #,##0\ &quot;€&quot;_-;_-* &quot;-&quot;??\ &quot;€&quot;_-;_-@_-"/>
    <numFmt numFmtId="167" formatCode="0.0"/>
    <numFmt numFmtId="168" formatCode="#,##0.00\ &quot;€&quot;"/>
    <numFmt numFmtId="169" formatCode="_-* #,##0.0\ _€_-;\-* #,##0.0\ _€_-;_-* &quot;-&quot;??\ _€_-;_-@_-"/>
  </numFmts>
  <fonts count="60" x14ac:knownFonts="1">
    <font>
      <sz val="11"/>
      <color theme="1"/>
      <name val="Calibri"/>
      <family val="2"/>
      <scheme val="minor"/>
    </font>
    <font>
      <sz val="11"/>
      <color theme="1"/>
      <name val="Arial Narrow"/>
      <family val="2"/>
    </font>
    <font>
      <sz val="8"/>
      <color theme="1"/>
      <name val="Calibri"/>
      <family val="2"/>
      <scheme val="minor"/>
    </font>
    <font>
      <b/>
      <sz val="11"/>
      <color theme="1"/>
      <name val="Arial Narrow"/>
      <family val="2"/>
    </font>
    <font>
      <sz val="11"/>
      <color theme="1"/>
      <name val="Calibri"/>
      <family val="2"/>
      <scheme val="minor"/>
    </font>
    <font>
      <b/>
      <sz val="14"/>
      <color theme="1"/>
      <name val="Arial Narrow"/>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i/>
      <sz val="8"/>
      <color theme="2" tint="-0.249977111117893"/>
      <name val="Arial Narrow"/>
      <family val="2"/>
    </font>
    <font>
      <i/>
      <sz val="9"/>
      <color theme="1"/>
      <name val="Arial Narrow"/>
      <family val="2"/>
    </font>
    <font>
      <b/>
      <sz val="9"/>
      <color theme="1"/>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8"/>
      <color theme="0"/>
      <name val="Arial Narrow"/>
      <family val="2"/>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sz val="11"/>
      <color theme="0"/>
      <name val="Arial Narrow"/>
      <family val="2"/>
    </font>
    <font>
      <b/>
      <sz val="13"/>
      <color theme="1"/>
      <name val="Arial Narrow"/>
      <family val="2"/>
    </font>
    <font>
      <b/>
      <sz val="15"/>
      <color theme="1"/>
      <name val="Calibri"/>
      <family val="2"/>
      <scheme val="minor"/>
    </font>
    <font>
      <sz val="11"/>
      <color theme="2" tint="-0.249977111117893"/>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u/>
      <sz val="11"/>
      <color theme="0"/>
      <name val="Calibri"/>
      <family val="2"/>
      <scheme val="minor"/>
    </font>
    <font>
      <sz val="11"/>
      <color rgb="FFFF0000"/>
      <name val="Calibri"/>
      <family val="2"/>
      <scheme val="minor"/>
    </font>
    <font>
      <sz val="14"/>
      <color rgb="FFFF000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b/>
      <i/>
      <sz val="8"/>
      <color theme="1"/>
      <name val="Arial Narrow"/>
      <family val="2"/>
    </font>
    <font>
      <sz val="12"/>
      <color theme="1"/>
      <name val="Calibri"/>
      <family val="2"/>
      <scheme val="minor"/>
    </font>
    <font>
      <sz val="11"/>
      <color rgb="FF9C0006"/>
      <name val="Calibri"/>
      <family val="2"/>
      <scheme val="minor"/>
    </font>
  </fonts>
  <fills count="21">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rgb="FFFF3F3F"/>
        <bgColor indexed="64"/>
      </patternFill>
    </fill>
    <fill>
      <patternFill patternType="solid">
        <fgColor theme="7"/>
        <bgColor indexed="64"/>
      </patternFill>
    </fill>
    <fill>
      <patternFill patternType="solid">
        <fgColor theme="7" tint="0.79998168889431442"/>
        <bgColor indexed="64"/>
      </patternFill>
    </fill>
    <fill>
      <patternFill patternType="solid">
        <fgColor rgb="FFFFC7CE"/>
      </patternFill>
    </fill>
  </fills>
  <borders count="1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diagonal/>
    </border>
    <border>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top/>
      <bottom/>
      <diagonal/>
    </border>
    <border>
      <left/>
      <right style="thick">
        <color theme="3"/>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right style="thick">
        <color rgb="FFFF99FF"/>
      </right>
      <top style="thick">
        <color rgb="FFFF99FF"/>
      </top>
      <bottom/>
      <diagonal/>
    </border>
    <border>
      <left style="thick">
        <color rgb="FFFF99FF"/>
      </left>
      <right/>
      <top/>
      <bottom/>
      <diagonal/>
    </border>
    <border>
      <left/>
      <right style="thick">
        <color rgb="FFFF99FF"/>
      </right>
      <top/>
      <bottom/>
      <diagonal/>
    </border>
    <border>
      <left style="thick">
        <color rgb="FFFF99FF"/>
      </left>
      <right/>
      <top/>
      <bottom style="thick">
        <color rgb="FFFF99FF"/>
      </bottom>
      <diagonal/>
    </border>
    <border>
      <left/>
      <right/>
      <top/>
      <bottom style="thick">
        <color rgb="FFFF99FF"/>
      </bottom>
      <diagonal/>
    </border>
    <border>
      <left/>
      <right style="thick">
        <color rgb="FFFF99FF"/>
      </right>
      <top/>
      <bottom style="thick">
        <color rgb="FFFF99FF"/>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style="thick">
        <color theme="5"/>
      </left>
      <right/>
      <top/>
      <bottom/>
      <diagonal/>
    </border>
    <border>
      <left/>
      <right style="thick">
        <color theme="5"/>
      </right>
      <top/>
      <bottom/>
      <diagonal/>
    </border>
    <border>
      <left style="thick">
        <color theme="5"/>
      </left>
      <right/>
      <top/>
      <bottom style="thick">
        <color theme="5"/>
      </bottom>
      <diagonal/>
    </border>
    <border>
      <left/>
      <right/>
      <top/>
      <bottom style="thick">
        <color theme="5"/>
      </bottom>
      <diagonal/>
    </border>
    <border>
      <left/>
      <right style="thick">
        <color theme="5"/>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style="medium">
        <color indexed="64"/>
      </left>
      <right style="thin">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hair">
        <color auto="1"/>
      </left>
      <right/>
      <top style="medium">
        <color indexed="64"/>
      </top>
      <bottom style="hair">
        <color auto="1"/>
      </bottom>
      <diagonal/>
    </border>
    <border>
      <left style="hair">
        <color auto="1"/>
      </left>
      <right/>
      <top/>
      <bottom style="dashed">
        <color auto="1"/>
      </bottom>
      <diagonal/>
    </border>
    <border>
      <left/>
      <right style="hair">
        <color auto="1"/>
      </right>
      <top/>
      <bottom style="dashed">
        <color auto="1"/>
      </bottom>
      <diagonal/>
    </border>
    <border>
      <left style="thin">
        <color indexed="64"/>
      </left>
      <right style="thin">
        <color indexed="64"/>
      </right>
      <top/>
      <bottom/>
      <diagonal/>
    </border>
  </borders>
  <cellStyleXfs count="7">
    <xf numFmtId="0" fontId="0" fillId="0" borderId="0"/>
    <xf numFmtId="16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8" fillId="0" borderId="0" applyNumberFormat="0" applyFill="0" applyBorder="0" applyAlignment="0" applyProtection="0"/>
    <xf numFmtId="0" fontId="39" fillId="0" borderId="0" applyFill="0"/>
    <xf numFmtId="0" fontId="59" fillId="20" borderId="0" applyNumberFormat="0" applyBorder="0" applyAlignment="0" applyProtection="0"/>
  </cellStyleXfs>
  <cellXfs count="86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2" fontId="1" fillId="0" borderId="0" xfId="0" applyNumberFormat="1" applyFont="1" applyAlignment="1">
      <alignment horizontal="left" vertical="center"/>
    </xf>
    <xf numFmtId="0" fontId="3" fillId="6" borderId="0" xfId="0" applyFont="1" applyFill="1" applyAlignment="1" applyProtection="1">
      <alignment horizontal="center" vertical="center"/>
      <protection locked="0"/>
    </xf>
    <xf numFmtId="0" fontId="3" fillId="6" borderId="0" xfId="0" applyFont="1" applyFill="1" applyAlignment="1">
      <alignment horizontal="center" vertical="center"/>
    </xf>
    <xf numFmtId="0" fontId="2" fillId="4" borderId="1" xfId="0" applyFont="1" applyFill="1" applyBorder="1" applyAlignment="1">
      <alignment vertical="center"/>
    </xf>
    <xf numFmtId="0" fontId="3" fillId="0" borderId="0" xfId="0" applyFont="1" applyAlignment="1">
      <alignment vertical="center"/>
    </xf>
    <xf numFmtId="0" fontId="3" fillId="0" borderId="0" xfId="0" applyFont="1"/>
    <xf numFmtId="0" fontId="15"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14" fontId="2" fillId="4" borderId="1" xfId="0" applyNumberFormat="1" applyFont="1" applyFill="1" applyBorder="1" applyAlignment="1">
      <alignment vertical="center"/>
    </xf>
    <xf numFmtId="2" fontId="19" fillId="13" borderId="0" xfId="0" applyNumberFormat="1" applyFont="1" applyFill="1" applyAlignment="1">
      <alignment horizontal="right" vertical="center"/>
    </xf>
    <xf numFmtId="0" fontId="19" fillId="13" borderId="0" xfId="0" applyFont="1" applyFill="1" applyAlignment="1">
      <alignment horizontal="right" vertical="center"/>
    </xf>
    <xf numFmtId="0" fontId="0" fillId="0" borderId="0" xfId="0" applyAlignment="1">
      <alignment horizontal="right"/>
    </xf>
    <xf numFmtId="0" fontId="15" fillId="0" borderId="0" xfId="0" applyFont="1"/>
    <xf numFmtId="0" fontId="16" fillId="0" borderId="0" xfId="0" applyFont="1"/>
    <xf numFmtId="0" fontId="0" fillId="15" borderId="0" xfId="0" applyFill="1"/>
    <xf numFmtId="0" fontId="25" fillId="15" borderId="0" xfId="0" applyFont="1" applyFill="1"/>
    <xf numFmtId="0" fontId="24" fillId="15" borderId="0" xfId="0" applyFont="1" applyFill="1" applyAlignment="1">
      <alignment vertical="center"/>
    </xf>
    <xf numFmtId="0" fontId="26" fillId="8" borderId="1" xfId="0" applyFont="1" applyFill="1" applyBorder="1" applyAlignment="1">
      <alignment horizontal="left" vertical="center"/>
    </xf>
    <xf numFmtId="0" fontId="26" fillId="17" borderId="1" xfId="0" applyFont="1" applyFill="1" applyBorder="1" applyAlignment="1">
      <alignment horizontal="left" vertical="center"/>
    </xf>
    <xf numFmtId="0" fontId="0" fillId="0" borderId="0" xfId="0" applyAlignment="1">
      <alignment horizontal="left"/>
    </xf>
    <xf numFmtId="0" fontId="0" fillId="0" borderId="0" xfId="0" applyAlignment="1">
      <alignment horizontal="left" vertical="center"/>
    </xf>
    <xf numFmtId="0" fontId="0" fillId="0" borderId="30" xfId="0" applyBorder="1"/>
    <xf numFmtId="0" fontId="0" fillId="0" borderId="31" xfId="0" applyBorder="1"/>
    <xf numFmtId="0" fontId="0" fillId="0" borderId="33" xfId="0" applyBorder="1"/>
    <xf numFmtId="0" fontId="0" fillId="0" borderId="35" xfId="0" applyBorder="1"/>
    <xf numFmtId="0" fontId="30" fillId="15" borderId="0" xfId="0" applyFont="1" applyFill="1"/>
    <xf numFmtId="0" fontId="31" fillId="15" borderId="0" xfId="0" applyFont="1" applyFill="1" applyAlignment="1">
      <alignment vertical="center"/>
    </xf>
    <xf numFmtId="0" fontId="31" fillId="15" borderId="0" xfId="0" applyFont="1" applyFill="1"/>
    <xf numFmtId="0" fontId="30" fillId="15" borderId="0" xfId="0" applyFont="1" applyFill="1" applyProtection="1">
      <protection locked="0"/>
    </xf>
    <xf numFmtId="0" fontId="0" fillId="0" borderId="0" xfId="0" applyAlignment="1">
      <alignment horizontal="center"/>
    </xf>
    <xf numFmtId="0" fontId="0" fillId="2" borderId="1" xfId="0" applyFill="1" applyBorder="1" applyAlignment="1">
      <alignment horizontal="center" vertical="center"/>
    </xf>
    <xf numFmtId="0" fontId="15" fillId="2" borderId="1" xfId="0" applyFont="1" applyFill="1" applyBorder="1" applyAlignment="1">
      <alignment horizontal="center" vertical="center"/>
    </xf>
    <xf numFmtId="0" fontId="0" fillId="16" borderId="32" xfId="0" applyFill="1" applyBorder="1" applyAlignment="1" applyProtection="1">
      <alignment horizontal="center"/>
      <protection locked="0"/>
    </xf>
    <xf numFmtId="0" fontId="25" fillId="0" borderId="0" xfId="0" applyFont="1"/>
    <xf numFmtId="0" fontId="35" fillId="15" borderId="0" xfId="0" applyFont="1" applyFill="1"/>
    <xf numFmtId="0" fontId="16" fillId="0" borderId="0" xfId="0" applyFont="1" applyAlignment="1">
      <alignment horizontal="center"/>
    </xf>
    <xf numFmtId="0" fontId="0" fillId="0" borderId="2" xfId="0" applyBorder="1"/>
    <xf numFmtId="0" fontId="15" fillId="0" borderId="3" xfId="0" applyFont="1" applyBorder="1" applyAlignment="1">
      <alignment vertical="center"/>
    </xf>
    <xf numFmtId="0" fontId="15" fillId="0" borderId="4" xfId="0" applyFont="1" applyBorder="1" applyAlignment="1">
      <alignment vertical="center"/>
    </xf>
    <xf numFmtId="0" fontId="0" fillId="0" borderId="5" xfId="0" applyBorder="1"/>
    <xf numFmtId="0" fontId="15" fillId="0" borderId="6" xfId="0" applyFont="1" applyBorder="1" applyAlignment="1">
      <alignment vertical="center"/>
    </xf>
    <xf numFmtId="0" fontId="0" fillId="0" borderId="7" xfId="0" applyBorder="1"/>
    <xf numFmtId="0" fontId="15" fillId="0" borderId="8" xfId="0" applyFont="1" applyBorder="1" applyAlignment="1">
      <alignment vertical="center"/>
    </xf>
    <xf numFmtId="0" fontId="15" fillId="0" borderId="9" xfId="0" applyFont="1" applyBorder="1" applyAlignment="1">
      <alignment vertical="center"/>
    </xf>
    <xf numFmtId="0" fontId="15" fillId="0" borderId="11" xfId="0" applyFont="1" applyBorder="1" applyAlignment="1">
      <alignment vertical="center"/>
    </xf>
    <xf numFmtId="0" fontId="15" fillId="0" borderId="14" xfId="0" applyFont="1" applyBorder="1" applyAlignment="1">
      <alignment vertical="center"/>
    </xf>
    <xf numFmtId="0" fontId="15" fillId="0" borderId="0" xfId="0" applyFont="1" applyAlignment="1">
      <alignment horizontal="left" vertical="center"/>
    </xf>
    <xf numFmtId="0" fontId="30" fillId="18" borderId="0" xfId="0" applyFont="1" applyFill="1"/>
    <xf numFmtId="0" fontId="31" fillId="18" borderId="0" xfId="0" applyFont="1" applyFill="1" applyAlignment="1">
      <alignment vertical="center"/>
    </xf>
    <xf numFmtId="0" fontId="30" fillId="18" borderId="0" xfId="0" applyFont="1" applyFill="1" applyAlignment="1">
      <alignment horizontal="center" vertical="center"/>
    </xf>
    <xf numFmtId="0" fontId="18" fillId="11" borderId="0" xfId="4" applyFill="1" applyAlignment="1">
      <alignment horizontal="center" vertical="center"/>
    </xf>
    <xf numFmtId="0" fontId="0" fillId="7" borderId="0" xfId="0" applyFill="1"/>
    <xf numFmtId="0" fontId="16" fillId="0" borderId="0" xfId="0" applyFont="1" applyAlignment="1">
      <alignment horizontal="center" vertical="center"/>
    </xf>
    <xf numFmtId="0" fontId="0" fillId="0" borderId="0" xfId="0" applyAlignment="1" applyProtection="1">
      <alignment horizontal="left" vertical="center"/>
      <protection locked="0"/>
    </xf>
    <xf numFmtId="0" fontId="41"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center" vertical="center"/>
    </xf>
    <xf numFmtId="0" fontId="9" fillId="9" borderId="10" xfId="0" applyFont="1" applyFill="1" applyBorder="1"/>
    <xf numFmtId="0" fontId="9" fillId="9" borderId="11" xfId="0" applyFont="1" applyFill="1" applyBorder="1"/>
    <xf numFmtId="0" fontId="9" fillId="9" borderId="12" xfId="0" applyFont="1" applyFill="1" applyBorder="1"/>
    <xf numFmtId="0" fontId="9" fillId="9" borderId="16" xfId="0" applyFont="1" applyFill="1" applyBorder="1"/>
    <xf numFmtId="0" fontId="9" fillId="9" borderId="0" xfId="0" applyFont="1" applyFill="1"/>
    <xf numFmtId="0" fontId="9" fillId="9" borderId="17" xfId="0" applyFont="1" applyFill="1" applyBorder="1"/>
    <xf numFmtId="0" fontId="9" fillId="0" borderId="0" xfId="0" applyFont="1"/>
    <xf numFmtId="0" fontId="9" fillId="7" borderId="0" xfId="0" applyFont="1" applyFill="1"/>
    <xf numFmtId="0" fontId="5" fillId="0" borderId="0" xfId="0" applyFont="1"/>
    <xf numFmtId="0" fontId="9" fillId="0" borderId="0" xfId="0" applyFont="1" applyAlignment="1">
      <alignment horizontal="center"/>
    </xf>
    <xf numFmtId="0" fontId="41" fillId="0" borderId="0" xfId="0" applyFont="1"/>
    <xf numFmtId="0" fontId="42" fillId="0" borderId="0" xfId="0" applyFont="1"/>
    <xf numFmtId="0" fontId="41" fillId="7" borderId="0" xfId="0" applyFont="1" applyFill="1"/>
    <xf numFmtId="0" fontId="43" fillId="0" borderId="0" xfId="0" applyFont="1"/>
    <xf numFmtId="0" fontId="44" fillId="0" borderId="0" xfId="0" applyFont="1"/>
    <xf numFmtId="0" fontId="44" fillId="7" borderId="0" xfId="0" applyFont="1" applyFill="1"/>
    <xf numFmtId="0" fontId="41" fillId="7" borderId="0" xfId="0" applyFont="1" applyFill="1" applyAlignment="1">
      <alignment horizontal="left" vertical="center"/>
    </xf>
    <xf numFmtId="0" fontId="9" fillId="9" borderId="13" xfId="0" applyFont="1" applyFill="1" applyBorder="1"/>
    <xf numFmtId="0" fontId="9" fillId="9" borderId="14" xfId="0" applyFont="1" applyFill="1" applyBorder="1"/>
    <xf numFmtId="0" fontId="9" fillId="0" borderId="14" xfId="0" applyFont="1" applyBorder="1"/>
    <xf numFmtId="0" fontId="0" fillId="0" borderId="14" xfId="0" applyBorder="1"/>
    <xf numFmtId="0" fontId="0" fillId="7" borderId="14" xfId="0" applyFill="1" applyBorder="1"/>
    <xf numFmtId="0" fontId="9" fillId="9" borderId="15" xfId="0" applyFont="1" applyFill="1" applyBorder="1"/>
    <xf numFmtId="0" fontId="9" fillId="7" borderId="0" xfId="0" applyFont="1" applyFill="1" applyAlignment="1">
      <alignment horizontal="left"/>
    </xf>
    <xf numFmtId="0" fontId="1" fillId="16" borderId="112" xfId="0" applyFont="1" applyFill="1" applyBorder="1" applyAlignment="1">
      <alignment horizontal="left" vertical="center"/>
    </xf>
    <xf numFmtId="0" fontId="2" fillId="4" borderId="113" xfId="0" applyFont="1" applyFill="1" applyBorder="1" applyAlignment="1">
      <alignment vertical="center"/>
    </xf>
    <xf numFmtId="0" fontId="2" fillId="4" borderId="114" xfId="0" applyFont="1" applyFill="1" applyBorder="1" applyAlignment="1">
      <alignment vertical="center"/>
    </xf>
    <xf numFmtId="0" fontId="2" fillId="4" borderId="115" xfId="0" applyFont="1" applyFill="1" applyBorder="1" applyAlignment="1">
      <alignment vertical="center"/>
    </xf>
    <xf numFmtId="0" fontId="2" fillId="4" borderId="116" xfId="0" applyFont="1" applyFill="1" applyBorder="1" applyAlignment="1">
      <alignment vertical="center"/>
    </xf>
    <xf numFmtId="0" fontId="2" fillId="4" borderId="117" xfId="0" applyFont="1" applyFill="1" applyBorder="1" applyAlignment="1">
      <alignment vertical="center"/>
    </xf>
    <xf numFmtId="0" fontId="30" fillId="18" borderId="0" xfId="0" applyFont="1" applyFill="1" applyAlignment="1">
      <alignment vertical="center"/>
    </xf>
    <xf numFmtId="0" fontId="25" fillId="7" borderId="0" xfId="0" applyFont="1" applyFill="1"/>
    <xf numFmtId="0" fontId="24" fillId="7" borderId="0" xfId="0" applyFont="1" applyFill="1" applyAlignment="1">
      <alignment vertical="center"/>
    </xf>
    <xf numFmtId="0" fontId="15" fillId="0" borderId="0" xfId="0" applyFont="1" applyAlignment="1">
      <alignment horizontal="center" vertical="center"/>
    </xf>
    <xf numFmtId="0" fontId="28" fillId="0" borderId="0" xfId="0" applyFont="1" applyAlignment="1">
      <alignment vertical="center"/>
    </xf>
    <xf numFmtId="0" fontId="28" fillId="0" borderId="4" xfId="0" applyFont="1" applyBorder="1" applyAlignment="1">
      <alignment vertical="center"/>
    </xf>
    <xf numFmtId="0" fontId="28" fillId="0" borderId="6" xfId="0" applyFont="1" applyBorder="1" applyAlignment="1">
      <alignment vertical="center"/>
    </xf>
    <xf numFmtId="0" fontId="28" fillId="0" borderId="9" xfId="0" applyFont="1" applyBorder="1" applyAlignment="1">
      <alignment vertical="center"/>
    </xf>
    <xf numFmtId="0" fontId="20" fillId="0" borderId="0" xfId="0" applyFont="1"/>
    <xf numFmtId="0" fontId="20" fillId="0" borderId="0" xfId="0" applyFont="1" applyAlignment="1">
      <alignment vertical="center" textRotation="90" wrapText="1"/>
    </xf>
    <xf numFmtId="0" fontId="20" fillId="0" borderId="0" xfId="0" applyFont="1" applyAlignment="1">
      <alignment wrapText="1"/>
    </xf>
    <xf numFmtId="0" fontId="20" fillId="0" borderId="0" xfId="0" applyFont="1" applyAlignment="1">
      <alignment horizontal="left" vertical="center" wrapText="1"/>
    </xf>
    <xf numFmtId="0" fontId="20" fillId="0" borderId="0" xfId="0" applyFont="1" applyAlignment="1">
      <alignment horizontal="left" vertical="center"/>
    </xf>
    <xf numFmtId="0" fontId="20" fillId="0" borderId="0" xfId="0" applyFont="1" applyAlignment="1">
      <alignment vertical="center"/>
    </xf>
    <xf numFmtId="0" fontId="20" fillId="0" borderId="0" xfId="0" applyFont="1" applyAlignment="1">
      <alignment horizontal="left"/>
    </xf>
    <xf numFmtId="164" fontId="47" fillId="0" borderId="0" xfId="1" applyFont="1"/>
    <xf numFmtId="0" fontId="20" fillId="0" borderId="0" xfId="0" applyFont="1" applyAlignment="1">
      <alignment vertical="center" wrapText="1"/>
    </xf>
    <xf numFmtId="0" fontId="47" fillId="0" borderId="0" xfId="0" applyFont="1"/>
    <xf numFmtId="0" fontId="34" fillId="9" borderId="3" xfId="0" applyFont="1" applyFill="1" applyBorder="1" applyAlignment="1">
      <alignment vertical="center"/>
    </xf>
    <xf numFmtId="0" fontId="28" fillId="9" borderId="4" xfId="0" applyFont="1" applyFill="1" applyBorder="1" applyAlignment="1">
      <alignment vertical="center"/>
    </xf>
    <xf numFmtId="0" fontId="34" fillId="9" borderId="0" xfId="0" applyFont="1" applyFill="1" applyAlignment="1">
      <alignment vertical="center"/>
    </xf>
    <xf numFmtId="0" fontId="28" fillId="9" borderId="6" xfId="0" applyFont="1" applyFill="1" applyBorder="1" applyAlignment="1">
      <alignment vertical="center"/>
    </xf>
    <xf numFmtId="0" fontId="34" fillId="9" borderId="8" xfId="0" applyFont="1" applyFill="1" applyBorder="1" applyAlignment="1">
      <alignment vertical="center"/>
    </xf>
    <xf numFmtId="0" fontId="28" fillId="9" borderId="9" xfId="0" applyFont="1" applyFill="1" applyBorder="1" applyAlignment="1">
      <alignment vertical="center"/>
    </xf>
    <xf numFmtId="0" fontId="51" fillId="15" borderId="0" xfId="0" applyFont="1" applyFill="1"/>
    <xf numFmtId="0" fontId="50" fillId="15" borderId="0" xfId="0" applyFont="1" applyFill="1"/>
    <xf numFmtId="0" fontId="52" fillId="0" borderId="0" xfId="0" applyFont="1"/>
    <xf numFmtId="0" fontId="53" fillId="0" borderId="0" xfId="0" applyFont="1"/>
    <xf numFmtId="0" fontId="53" fillId="7" borderId="0" xfId="0" applyFont="1" applyFill="1"/>
    <xf numFmtId="0" fontId="45" fillId="0" borderId="0" xfId="0" applyFont="1"/>
    <xf numFmtId="0" fontId="45" fillId="7" borderId="0" xfId="0" applyFont="1" applyFill="1"/>
    <xf numFmtId="0" fontId="2" fillId="4" borderId="121" xfId="0" applyFont="1" applyFill="1" applyBorder="1" applyAlignment="1">
      <alignment vertical="center"/>
    </xf>
    <xf numFmtId="0" fontId="2" fillId="4" borderId="45" xfId="0" applyFont="1" applyFill="1" applyBorder="1" applyAlignment="1">
      <alignment vertical="center"/>
    </xf>
    <xf numFmtId="0" fontId="2" fillId="4" borderId="46" xfId="0" applyFont="1" applyFill="1" applyBorder="1" applyAlignment="1">
      <alignment vertical="center"/>
    </xf>
    <xf numFmtId="0" fontId="1" fillId="6" borderId="47" xfId="0" applyFont="1" applyFill="1" applyBorder="1" applyAlignment="1">
      <alignment horizontal="center" vertical="center"/>
    </xf>
    <xf numFmtId="0" fontId="2" fillId="4" borderId="48" xfId="0" applyFont="1" applyFill="1" applyBorder="1" applyAlignment="1">
      <alignment vertical="center"/>
    </xf>
    <xf numFmtId="0" fontId="2" fillId="4" borderId="35" xfId="0" applyFont="1" applyFill="1" applyBorder="1" applyAlignment="1">
      <alignment vertical="center"/>
    </xf>
    <xf numFmtId="0" fontId="1" fillId="0" borderId="49" xfId="0" applyFont="1" applyBorder="1" applyAlignment="1">
      <alignment horizontal="center" vertical="center"/>
    </xf>
    <xf numFmtId="0" fontId="2" fillId="4" borderId="50" xfId="0" applyFont="1" applyFill="1" applyBorder="1" applyAlignment="1">
      <alignment vertical="center"/>
    </xf>
    <xf numFmtId="0" fontId="2" fillId="4" borderId="51" xfId="0" applyFont="1" applyFill="1" applyBorder="1" applyAlignment="1">
      <alignment vertical="center"/>
    </xf>
    <xf numFmtId="0" fontId="1" fillId="6" borderId="52" xfId="0" applyFont="1" applyFill="1" applyBorder="1" applyAlignment="1">
      <alignment horizontal="center" vertical="center"/>
    </xf>
    <xf numFmtId="0" fontId="1" fillId="0" borderId="52" xfId="0" applyFont="1" applyBorder="1" applyAlignment="1">
      <alignment horizontal="center" vertical="center"/>
    </xf>
    <xf numFmtId="0" fontId="2" fillId="4" borderId="122" xfId="0" applyFont="1" applyFill="1" applyBorder="1" applyAlignment="1">
      <alignment vertical="center"/>
    </xf>
    <xf numFmtId="0" fontId="2" fillId="4" borderId="123" xfId="0" applyFont="1" applyFill="1" applyBorder="1" applyAlignment="1">
      <alignment vertical="center"/>
    </xf>
    <xf numFmtId="0" fontId="1" fillId="6" borderId="124" xfId="0" applyFont="1" applyFill="1" applyBorder="1" applyAlignment="1">
      <alignment horizontal="center" vertical="center"/>
    </xf>
    <xf numFmtId="0" fontId="29" fillId="15" borderId="0" xfId="0" applyFont="1" applyFill="1"/>
    <xf numFmtId="0" fontId="30" fillId="0" borderId="0" xfId="0" applyFont="1"/>
    <xf numFmtId="0" fontId="26" fillId="17" borderId="112" xfId="0" applyFont="1" applyFill="1" applyBorder="1" applyAlignment="1">
      <alignment horizontal="left" vertical="center"/>
    </xf>
    <xf numFmtId="0" fontId="2" fillId="4" borderId="47" xfId="0" applyFont="1" applyFill="1" applyBorder="1" applyAlignment="1">
      <alignment vertical="center"/>
    </xf>
    <xf numFmtId="0" fontId="2" fillId="4" borderId="52" xfId="0" applyFont="1" applyFill="1" applyBorder="1" applyAlignment="1">
      <alignment vertical="center"/>
    </xf>
    <xf numFmtId="0" fontId="2" fillId="4" borderId="49" xfId="0" applyFont="1" applyFill="1" applyBorder="1" applyAlignment="1">
      <alignment vertical="center"/>
    </xf>
    <xf numFmtId="0" fontId="2" fillId="5" borderId="45" xfId="0" applyFont="1" applyFill="1" applyBorder="1" applyAlignment="1">
      <alignment vertical="center"/>
    </xf>
    <xf numFmtId="0" fontId="2" fillId="5" borderId="48" xfId="0" applyFont="1" applyFill="1" applyBorder="1" applyAlignment="1">
      <alignment vertical="center"/>
    </xf>
    <xf numFmtId="3" fontId="2" fillId="4" borderId="49" xfId="0" applyNumberFormat="1" applyFont="1" applyFill="1" applyBorder="1" applyAlignment="1">
      <alignment vertical="center"/>
    </xf>
    <xf numFmtId="0" fontId="2" fillId="5" borderId="50" xfId="0" applyFont="1" applyFill="1" applyBorder="1" applyAlignment="1">
      <alignment vertical="center"/>
    </xf>
    <xf numFmtId="0" fontId="1" fillId="18" borderId="112" xfId="0" applyFont="1" applyFill="1" applyBorder="1" applyAlignment="1">
      <alignment horizontal="left" vertical="center"/>
    </xf>
    <xf numFmtId="0" fontId="1" fillId="14" borderId="112" xfId="0" applyFont="1" applyFill="1" applyBorder="1" applyAlignment="1">
      <alignment horizontal="left" vertical="center"/>
    </xf>
    <xf numFmtId="44" fontId="2" fillId="4" borderId="47" xfId="0" applyNumberFormat="1" applyFont="1" applyFill="1" applyBorder="1" applyAlignment="1">
      <alignment vertical="center"/>
    </xf>
    <xf numFmtId="44" fontId="2" fillId="4" borderId="49" xfId="0" applyNumberFormat="1" applyFont="1" applyFill="1" applyBorder="1" applyAlignment="1">
      <alignment vertical="center"/>
    </xf>
    <xf numFmtId="44" fontId="2" fillId="4" borderId="52" xfId="0" applyNumberFormat="1" applyFont="1" applyFill="1" applyBorder="1" applyAlignment="1">
      <alignment vertical="center"/>
    </xf>
    <xf numFmtId="3" fontId="2" fillId="4" borderId="47" xfId="0" applyNumberFormat="1" applyFont="1" applyFill="1" applyBorder="1" applyAlignment="1">
      <alignment vertical="center"/>
    </xf>
    <xf numFmtId="3" fontId="2" fillId="4" borderId="52" xfId="0" applyNumberFormat="1" applyFont="1" applyFill="1" applyBorder="1" applyAlignment="1">
      <alignment vertical="center"/>
    </xf>
    <xf numFmtId="0" fontId="22" fillId="0" borderId="0" xfId="0" applyFont="1"/>
    <xf numFmtId="0" fontId="23" fillId="0" borderId="0" xfId="0" applyFont="1"/>
    <xf numFmtId="0" fontId="55" fillId="7" borderId="0" xfId="0" applyFont="1" applyFill="1"/>
    <xf numFmtId="0" fontId="22" fillId="0" borderId="0" xfId="0" applyFont="1" applyAlignment="1">
      <alignment horizontal="center" vertical="center"/>
    </xf>
    <xf numFmtId="0" fontId="15" fillId="15" borderId="0" xfId="0" applyFont="1" applyFill="1" applyAlignment="1">
      <alignment vertical="center"/>
    </xf>
    <xf numFmtId="0" fontId="0" fillId="15" borderId="0" xfId="0" applyFill="1" applyAlignment="1">
      <alignment vertical="center"/>
    </xf>
    <xf numFmtId="0" fontId="1" fillId="19" borderId="0" xfId="0" applyFont="1" applyFill="1" applyAlignment="1">
      <alignment horizontal="left" vertical="center"/>
    </xf>
    <xf numFmtId="44" fontId="1" fillId="0" borderId="0" xfId="0" applyNumberFormat="1" applyFont="1" applyAlignment="1">
      <alignment horizontal="left" vertical="center"/>
    </xf>
    <xf numFmtId="0" fontId="30" fillId="15" borderId="0" xfId="0" applyFont="1" applyFill="1" applyAlignment="1">
      <alignment horizontal="center" vertical="center"/>
    </xf>
    <xf numFmtId="0" fontId="2" fillId="4" borderId="125" xfId="0" applyFont="1" applyFill="1" applyBorder="1" applyAlignment="1">
      <alignment vertical="center"/>
    </xf>
    <xf numFmtId="0" fontId="2" fillId="4" borderId="126" xfId="0" applyFont="1" applyFill="1" applyBorder="1" applyAlignment="1">
      <alignment vertical="center"/>
    </xf>
    <xf numFmtId="0" fontId="20" fillId="0" borderId="0" xfId="0" applyFont="1" applyAlignment="1" applyProtection="1">
      <alignment horizontal="center" vertical="center"/>
      <protection locked="0"/>
    </xf>
    <xf numFmtId="169" fontId="0" fillId="0" borderId="0" xfId="1" applyNumberFormat="1" applyFont="1"/>
    <xf numFmtId="0" fontId="20" fillId="7" borderId="0" xfId="0" applyFont="1" applyFill="1"/>
    <xf numFmtId="168" fontId="20" fillId="7" borderId="0" xfId="0" applyNumberFormat="1" applyFont="1" applyFill="1" applyAlignment="1" applyProtection="1">
      <alignment vertical="center" shrinkToFit="1"/>
      <protection locked="0"/>
    </xf>
    <xf numFmtId="0" fontId="20" fillId="7" borderId="5" xfId="0" applyFont="1" applyFill="1" applyBorder="1"/>
    <xf numFmtId="0" fontId="20" fillId="7" borderId="6" xfId="0" applyFont="1" applyFill="1" applyBorder="1"/>
    <xf numFmtId="0" fontId="2" fillId="7" borderId="5" xfId="0" applyFont="1" applyFill="1" applyBorder="1" applyAlignment="1">
      <alignment vertical="center" textRotation="90"/>
    </xf>
    <xf numFmtId="168" fontId="20" fillId="7" borderId="6" xfId="0" applyNumberFormat="1" applyFont="1" applyFill="1" applyBorder="1" applyAlignment="1" applyProtection="1">
      <alignment vertical="center" shrinkToFit="1"/>
      <protection locked="0"/>
    </xf>
    <xf numFmtId="0" fontId="48" fillId="7" borderId="8" xfId="0" applyFont="1" applyFill="1" applyBorder="1" applyAlignment="1">
      <alignment vertical="center" wrapText="1" shrinkToFit="1"/>
    </xf>
    <xf numFmtId="0" fontId="48" fillId="7" borderId="8" xfId="0" applyFont="1" applyFill="1" applyBorder="1" applyAlignment="1" applyProtection="1">
      <alignment vertical="center" wrapText="1" shrinkToFit="1"/>
      <protection locked="0"/>
    </xf>
    <xf numFmtId="0" fontId="48" fillId="7" borderId="9" xfId="0" applyFont="1" applyFill="1" applyBorder="1" applyAlignment="1" applyProtection="1">
      <alignment vertical="center" wrapText="1" shrinkToFit="1"/>
      <protection locked="0"/>
    </xf>
    <xf numFmtId="0" fontId="2" fillId="7" borderId="7" xfId="0" applyFont="1" applyFill="1" applyBorder="1" applyAlignment="1">
      <alignment vertical="center" textRotation="90"/>
    </xf>
    <xf numFmtId="0" fontId="15" fillId="2" borderId="130" xfId="0" applyFont="1" applyFill="1" applyBorder="1" applyAlignment="1">
      <alignment horizontal="center" vertical="center"/>
    </xf>
    <xf numFmtId="0" fontId="15" fillId="2" borderId="1" xfId="0" applyFont="1" applyFill="1" applyBorder="1" applyAlignment="1">
      <alignment horizontal="left" vertical="center"/>
    </xf>
    <xf numFmtId="0" fontId="0" fillId="0" borderId="31" xfId="0" applyBorder="1" applyAlignment="1">
      <alignment horizontal="left"/>
    </xf>
    <xf numFmtId="0" fontId="59" fillId="20" borderId="31" xfId="6" applyBorder="1" applyAlignment="1">
      <alignment horizontal="left"/>
    </xf>
    <xf numFmtId="20" fontId="59" fillId="20" borderId="31" xfId="6" applyNumberFormat="1" applyBorder="1" applyAlignment="1">
      <alignment horizontal="left"/>
    </xf>
    <xf numFmtId="0" fontId="38" fillId="0" borderId="0" xfId="0" applyFont="1" applyAlignment="1">
      <alignment horizontal="left" vertical="center" wrapText="1"/>
    </xf>
    <xf numFmtId="0" fontId="3" fillId="0" borderId="0" xfId="0" applyFont="1" applyAlignment="1">
      <alignment horizontal="center" vertical="center"/>
    </xf>
    <xf numFmtId="0" fontId="0" fillId="0" borderId="3" xfId="0" applyBorder="1"/>
    <xf numFmtId="0" fontId="54" fillId="0" borderId="0" xfId="0" applyFont="1"/>
    <xf numFmtId="0" fontId="9" fillId="0" borderId="0" xfId="0" quotePrefix="1" applyFont="1" applyAlignment="1">
      <alignment horizontal="left" vertical="top" wrapText="1"/>
    </xf>
    <xf numFmtId="0" fontId="9" fillId="0" borderId="0" xfId="0" applyFont="1" applyAlignment="1">
      <alignment horizontal="left" vertical="top" wrapText="1"/>
    </xf>
    <xf numFmtId="0" fontId="41" fillId="0" borderId="0" xfId="0" quotePrefix="1" applyFont="1" applyAlignment="1">
      <alignment horizontal="justify" vertical="center"/>
    </xf>
    <xf numFmtId="0" fontId="41" fillId="0" borderId="0" xfId="0" applyFont="1" applyAlignment="1">
      <alignment horizontal="justify" vertical="center"/>
    </xf>
    <xf numFmtId="0" fontId="40" fillId="7" borderId="11" xfId="0" applyFont="1" applyFill="1" applyBorder="1" applyAlignment="1">
      <alignment horizontal="center" vertical="center"/>
    </xf>
    <xf numFmtId="0" fontId="40" fillId="7" borderId="0" xfId="0" applyFont="1" applyFill="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xf>
    <xf numFmtId="0" fontId="16" fillId="0" borderId="0" xfId="0" applyFont="1" applyAlignment="1">
      <alignment horizontal="center" vertical="center"/>
    </xf>
    <xf numFmtId="0" fontId="35" fillId="0" borderId="0" xfId="0" applyFont="1" applyAlignment="1">
      <alignment horizontal="center" vertical="center" wrapText="1"/>
    </xf>
    <xf numFmtId="0" fontId="35" fillId="0" borderId="0" xfId="0" applyFont="1" applyAlignment="1">
      <alignment horizontal="center" vertical="center"/>
    </xf>
    <xf numFmtId="0" fontId="0" fillId="0" borderId="0" xfId="0" applyAlignment="1">
      <alignment horizontal="center"/>
    </xf>
    <xf numFmtId="0" fontId="15" fillId="0" borderId="0" xfId="0" applyFont="1" applyAlignment="1">
      <alignment horizontal="center" vertical="center"/>
    </xf>
    <xf numFmtId="0" fontId="14" fillId="0" borderId="19" xfId="0" applyFont="1" applyBorder="1" applyAlignment="1">
      <alignment horizontal="left" vertical="center"/>
    </xf>
    <xf numFmtId="0" fontId="14" fillId="0" borderId="20" xfId="0" applyFont="1" applyBorder="1" applyAlignment="1">
      <alignment horizontal="left" vertical="center"/>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14" fillId="0" borderId="0" xfId="0" applyFont="1" applyAlignment="1">
      <alignment horizontal="left" vertical="center"/>
    </xf>
    <xf numFmtId="0" fontId="14" fillId="0" borderId="23" xfId="0" applyFont="1" applyBorder="1" applyAlignment="1">
      <alignment horizontal="left" vertical="center"/>
    </xf>
    <xf numFmtId="0" fontId="14" fillId="0" borderId="24" xfId="0" applyFont="1" applyBorder="1" applyAlignment="1">
      <alignment horizontal="left" vertical="center"/>
    </xf>
    <xf numFmtId="0" fontId="14" fillId="0" borderId="18" xfId="0" applyFont="1" applyBorder="1" applyAlignment="1">
      <alignment horizontal="left" vertical="center"/>
    </xf>
    <xf numFmtId="0" fontId="14" fillId="0" borderId="25" xfId="0" applyFont="1" applyBorder="1" applyAlignment="1">
      <alignment horizontal="left" vertical="center"/>
    </xf>
    <xf numFmtId="0" fontId="15" fillId="0" borderId="0" xfId="0" applyFont="1" applyAlignment="1">
      <alignment horizontal="left" vertical="center"/>
    </xf>
    <xf numFmtId="0" fontId="25" fillId="0" borderId="0" xfId="0" applyFont="1" applyAlignment="1">
      <alignment horizontal="center" vertical="center"/>
    </xf>
    <xf numFmtId="0" fontId="24" fillId="7" borderId="0" xfId="0" applyFont="1" applyFill="1" applyAlignment="1" applyProtection="1">
      <alignment horizontal="center" vertical="center" shrinkToFit="1"/>
      <protection locked="0"/>
    </xf>
    <xf numFmtId="0" fontId="27" fillId="7" borderId="2" xfId="0" applyFont="1" applyFill="1" applyBorder="1" applyAlignment="1" applyProtection="1">
      <alignment horizontal="center" vertical="center" wrapText="1"/>
      <protection locked="0"/>
    </xf>
    <xf numFmtId="0" fontId="27" fillId="7" borderId="3" xfId="0" applyFont="1" applyFill="1" applyBorder="1" applyAlignment="1" applyProtection="1">
      <alignment horizontal="center" vertical="center" wrapText="1"/>
      <protection locked="0"/>
    </xf>
    <xf numFmtId="0" fontId="27" fillId="7" borderId="4" xfId="0" applyFont="1" applyFill="1" applyBorder="1" applyAlignment="1" applyProtection="1">
      <alignment horizontal="center" vertical="center" wrapText="1"/>
      <protection locked="0"/>
    </xf>
    <xf numFmtId="0" fontId="27" fillId="7" borderId="5" xfId="0" applyFont="1" applyFill="1" applyBorder="1" applyAlignment="1" applyProtection="1">
      <alignment horizontal="center" vertical="center" wrapText="1"/>
      <protection locked="0"/>
    </xf>
    <xf numFmtId="0" fontId="27" fillId="7" borderId="0" xfId="0" applyFont="1" applyFill="1" applyAlignment="1" applyProtection="1">
      <alignment horizontal="center" vertical="center" wrapText="1"/>
      <protection locked="0"/>
    </xf>
    <xf numFmtId="0" fontId="27" fillId="7" borderId="6" xfId="0" applyFont="1" applyFill="1" applyBorder="1" applyAlignment="1" applyProtection="1">
      <alignment horizontal="center" vertical="center" wrapText="1"/>
      <protection locked="0"/>
    </xf>
    <xf numFmtId="0" fontId="27" fillId="7" borderId="7" xfId="0" applyFont="1" applyFill="1" applyBorder="1" applyAlignment="1" applyProtection="1">
      <alignment horizontal="center" vertical="center" wrapText="1"/>
      <protection locked="0"/>
    </xf>
    <xf numFmtId="0" fontId="27" fillId="7" borderId="8" xfId="0" applyFont="1" applyFill="1" applyBorder="1" applyAlignment="1" applyProtection="1">
      <alignment horizontal="center" vertical="center" wrapText="1"/>
      <protection locked="0"/>
    </xf>
    <xf numFmtId="0" fontId="27" fillId="7" borderId="9" xfId="0" applyFont="1" applyFill="1" applyBorder="1" applyAlignment="1" applyProtection="1">
      <alignment horizontal="center" vertical="center" wrapText="1"/>
      <protection locked="0"/>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14" fontId="17" fillId="12" borderId="38" xfId="0" applyNumberFormat="1" applyFont="1" applyFill="1" applyBorder="1" applyAlignment="1" applyProtection="1">
      <alignment horizontal="center" vertical="center"/>
      <protection locked="0"/>
    </xf>
    <xf numFmtId="0" fontId="17" fillId="12" borderId="38" xfId="0" applyFont="1" applyFill="1" applyBorder="1" applyAlignment="1" applyProtection="1">
      <alignment horizontal="center" vertical="center"/>
      <protection locked="0"/>
    </xf>
    <xf numFmtId="0" fontId="17" fillId="12" borderId="39" xfId="0" applyFont="1" applyFill="1" applyBorder="1" applyAlignment="1" applyProtection="1">
      <alignment horizontal="center" vertical="center"/>
      <protection locked="0"/>
    </xf>
    <xf numFmtId="0" fontId="17" fillId="12" borderId="41" xfId="0" applyFont="1" applyFill="1" applyBorder="1" applyAlignment="1" applyProtection="1">
      <alignment horizontal="center" vertical="center"/>
      <protection locked="0"/>
    </xf>
    <xf numFmtId="0" fontId="17" fillId="12" borderId="42" xfId="0" applyFont="1" applyFill="1" applyBorder="1" applyAlignment="1" applyProtection="1">
      <alignment horizontal="center" vertical="center"/>
      <protection locked="0"/>
    </xf>
    <xf numFmtId="0" fontId="24" fillId="7" borderId="0" xfId="0" applyFont="1" applyFill="1" applyAlignment="1">
      <alignment horizontal="center" vertical="center"/>
    </xf>
    <xf numFmtId="0" fontId="24" fillId="7" borderId="0" xfId="0" applyFont="1" applyFill="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5" fillId="0" borderId="6" xfId="0" applyFont="1" applyBorder="1" applyAlignment="1">
      <alignment horizontal="left" vertical="center"/>
    </xf>
    <xf numFmtId="0" fontId="0" fillId="3" borderId="48"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50"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49" xfId="0" applyFill="1" applyBorder="1" applyAlignment="1" applyProtection="1">
      <alignment horizontal="center" vertical="center"/>
      <protection locked="0"/>
    </xf>
    <xf numFmtId="0" fontId="0" fillId="3" borderId="52" xfId="0" applyFill="1" applyBorder="1" applyAlignment="1" applyProtection="1">
      <alignment horizontal="center" vertical="center"/>
      <protection locked="0"/>
    </xf>
    <xf numFmtId="0" fontId="0" fillId="3" borderId="38" xfId="0" applyFill="1" applyBorder="1" applyAlignment="1" applyProtection="1">
      <alignment horizontal="left" vertical="center"/>
      <protection locked="0"/>
    </xf>
    <xf numFmtId="0" fontId="0" fillId="3" borderId="39"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2" xfId="0" applyFill="1" applyBorder="1" applyAlignment="1" applyProtection="1">
      <alignment horizontal="left" vertical="center"/>
      <protection locked="0"/>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3" borderId="43"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18" fillId="3" borderId="38" xfId="4" applyFill="1" applyBorder="1" applyAlignment="1" applyProtection="1">
      <alignment horizontal="left" vertical="center"/>
      <protection locked="0"/>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35" xfId="0" applyBorder="1" applyAlignment="1">
      <alignment horizontal="center" vertical="center"/>
    </xf>
    <xf numFmtId="0" fontId="0" fillId="3" borderId="43" xfId="4" applyFont="1" applyFill="1" applyBorder="1" applyAlignment="1" applyProtection="1">
      <alignment horizontal="left" vertical="center"/>
      <protection locked="0"/>
    </xf>
    <xf numFmtId="0" fontId="4" fillId="3" borderId="3" xfId="0"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protection locked="0"/>
    </xf>
    <xf numFmtId="0" fontId="4" fillId="3" borderId="44"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4" fillId="3" borderId="9" xfId="0" applyFont="1" applyFill="1" applyBorder="1" applyAlignment="1" applyProtection="1">
      <alignment horizontal="left" vertical="center"/>
      <protection locked="0"/>
    </xf>
    <xf numFmtId="1" fontId="0" fillId="3" borderId="43"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4" xfId="0" applyNumberFormat="1" applyFill="1" applyBorder="1" applyAlignment="1" applyProtection="1">
      <alignment horizontal="left" vertical="center"/>
      <protection locked="0"/>
    </xf>
    <xf numFmtId="1" fontId="0" fillId="3" borderId="44"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9" xfId="0" applyNumberFormat="1" applyFill="1" applyBorder="1" applyAlignment="1" applyProtection="1">
      <alignment horizontal="left" vertical="center"/>
      <protection locked="0"/>
    </xf>
    <xf numFmtId="0" fontId="0" fillId="0" borderId="47" xfId="0" applyBorder="1" applyAlignment="1">
      <alignment horizontal="center" vertical="center"/>
    </xf>
    <xf numFmtId="0" fontId="0" fillId="0" borderId="49" xfId="0" applyBorder="1" applyAlignment="1">
      <alignment horizontal="center" vertical="center"/>
    </xf>
    <xf numFmtId="0" fontId="18" fillId="11" borderId="0" xfId="4" applyFill="1" applyAlignment="1">
      <alignment horizontal="center" vertical="center"/>
    </xf>
    <xf numFmtId="165" fontId="0" fillId="3" borderId="43" xfId="0" applyNumberFormat="1" applyFill="1" applyBorder="1" applyAlignment="1" applyProtection="1">
      <alignment horizontal="left" vertical="center"/>
      <protection locked="0"/>
    </xf>
    <xf numFmtId="165" fontId="0" fillId="3" borderId="3" xfId="0" applyNumberFormat="1" applyFill="1" applyBorder="1" applyAlignment="1" applyProtection="1">
      <alignment horizontal="left" vertical="center"/>
      <protection locked="0"/>
    </xf>
    <xf numFmtId="165" fontId="0" fillId="3" borderId="4" xfId="0" applyNumberFormat="1" applyFill="1" applyBorder="1" applyAlignment="1" applyProtection="1">
      <alignment horizontal="left" vertical="center"/>
      <protection locked="0"/>
    </xf>
    <xf numFmtId="165" fontId="0" fillId="3" borderId="44" xfId="0" applyNumberFormat="1" applyFill="1" applyBorder="1" applyAlignment="1" applyProtection="1">
      <alignment horizontal="left" vertical="center"/>
      <protection locked="0"/>
    </xf>
    <xf numFmtId="165" fontId="0" fillId="3" borderId="8" xfId="0" applyNumberFormat="1" applyFill="1" applyBorder="1" applyAlignment="1" applyProtection="1">
      <alignment horizontal="left" vertical="center"/>
      <protection locked="0"/>
    </xf>
    <xf numFmtId="165" fontId="0" fillId="3" borderId="9" xfId="0" applyNumberFormat="1" applyFill="1" applyBorder="1" applyAlignment="1" applyProtection="1">
      <alignment horizontal="left" vertical="center"/>
      <protection locked="0"/>
    </xf>
    <xf numFmtId="0" fontId="15" fillId="0" borderId="8" xfId="0" applyFont="1" applyBorder="1" applyAlignment="1">
      <alignment horizontal="center" vertical="center"/>
    </xf>
    <xf numFmtId="0" fontId="16" fillId="0" borderId="27" xfId="0" applyFont="1" applyBorder="1" applyAlignment="1">
      <alignment horizontal="center" vertical="center"/>
    </xf>
    <xf numFmtId="0" fontId="0" fillId="0" borderId="111" xfId="0" applyBorder="1" applyAlignment="1">
      <alignment horizontal="center" vertical="center"/>
    </xf>
    <xf numFmtId="0" fontId="0" fillId="0" borderId="26" xfId="0" applyBorder="1" applyAlignment="1">
      <alignment horizontal="center" vertical="center"/>
    </xf>
    <xf numFmtId="0" fontId="0" fillId="0" borderId="62" xfId="0" applyBorder="1" applyAlignment="1">
      <alignment horizontal="center" vertical="center"/>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 fillId="3" borderId="53" xfId="0" applyFont="1" applyFill="1" applyBorder="1" applyAlignment="1">
      <alignment horizontal="center" vertical="center"/>
    </xf>
    <xf numFmtId="0" fontId="1" fillId="3" borderId="54" xfId="0" applyFont="1" applyFill="1" applyBorder="1" applyAlignment="1">
      <alignment horizontal="center" vertical="center"/>
    </xf>
    <xf numFmtId="0" fontId="1" fillId="3" borderId="55"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57" xfId="0" applyFont="1" applyFill="1" applyBorder="1" applyAlignment="1">
      <alignment horizontal="center" vertical="center"/>
    </xf>
    <xf numFmtId="0" fontId="1" fillId="3" borderId="58"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 fillId="19" borderId="53" xfId="0" applyFont="1" applyFill="1" applyBorder="1" applyAlignment="1" applyProtection="1">
      <alignment horizontal="center" vertical="center"/>
      <protection locked="0"/>
    </xf>
    <xf numFmtId="0" fontId="1" fillId="19" borderId="54" xfId="0" applyFont="1" applyFill="1" applyBorder="1" applyAlignment="1" applyProtection="1">
      <alignment horizontal="center" vertical="center"/>
      <protection locked="0"/>
    </xf>
    <xf numFmtId="0" fontId="1" fillId="19" borderId="55" xfId="0" applyFont="1" applyFill="1" applyBorder="1" applyAlignment="1" applyProtection="1">
      <alignment horizontal="center" vertical="center"/>
      <protection locked="0"/>
    </xf>
    <xf numFmtId="0" fontId="1" fillId="19" borderId="56" xfId="0" applyFont="1" applyFill="1" applyBorder="1" applyAlignment="1" applyProtection="1">
      <alignment horizontal="center" vertical="center"/>
      <protection locked="0"/>
    </xf>
    <xf numFmtId="0" fontId="1" fillId="19" borderId="57" xfId="0" applyFont="1" applyFill="1" applyBorder="1" applyAlignment="1" applyProtection="1">
      <alignment horizontal="center" vertical="center"/>
      <protection locked="0"/>
    </xf>
    <xf numFmtId="0" fontId="1" fillId="19" borderId="58" xfId="0" applyFont="1" applyFill="1" applyBorder="1" applyAlignment="1" applyProtection="1">
      <alignment horizontal="center" vertical="center"/>
      <protection locked="0"/>
    </xf>
    <xf numFmtId="0" fontId="18" fillId="11" borderId="0" xfId="4" applyFill="1" applyAlignment="1" applyProtection="1">
      <alignment horizontal="center" vertical="center"/>
    </xf>
    <xf numFmtId="0" fontId="15" fillId="0" borderId="82" xfId="0" applyFont="1" applyBorder="1" applyAlignment="1">
      <alignment horizontal="left" vertical="center"/>
    </xf>
    <xf numFmtId="0" fontId="14" fillId="0" borderId="78" xfId="0" applyFont="1" applyBorder="1" applyAlignment="1">
      <alignment horizontal="left" vertical="center"/>
    </xf>
    <xf numFmtId="0" fontId="14" fillId="0" borderId="79" xfId="0" applyFont="1" applyBorder="1" applyAlignment="1">
      <alignment horizontal="left" vertical="center"/>
    </xf>
    <xf numFmtId="0" fontId="14" fillId="0" borderId="80" xfId="0" applyFont="1" applyBorder="1" applyAlignment="1">
      <alignment horizontal="left" vertical="center"/>
    </xf>
    <xf numFmtId="0" fontId="14" fillId="0" borderId="81" xfId="0" applyFont="1" applyBorder="1" applyAlignment="1">
      <alignment horizontal="left" vertical="center"/>
    </xf>
    <xf numFmtId="0" fontId="14" fillId="0" borderId="82" xfId="0" applyFont="1" applyBorder="1" applyAlignment="1">
      <alignment horizontal="left" vertical="center"/>
    </xf>
    <xf numFmtId="0" fontId="14" fillId="0" borderId="83" xfId="0" applyFont="1" applyBorder="1" applyAlignment="1">
      <alignment horizontal="left" vertical="center"/>
    </xf>
    <xf numFmtId="0" fontId="14" fillId="0" borderId="84" xfId="0" applyFont="1" applyBorder="1" applyAlignment="1">
      <alignment horizontal="left" vertical="center"/>
    </xf>
    <xf numFmtId="0" fontId="14" fillId="0" borderId="85" xfId="0" applyFont="1" applyBorder="1" applyAlignment="1">
      <alignment horizontal="left" vertical="center"/>
    </xf>
    <xf numFmtId="0" fontId="32" fillId="0" borderId="0" xfId="0" applyFont="1" applyAlignment="1">
      <alignment horizontal="left"/>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1" fillId="0" borderId="2" xfId="0" applyNumberFormat="1" applyFont="1" applyBorder="1" applyAlignment="1" applyProtection="1">
      <alignment horizontal="center" vertical="center" wrapText="1"/>
    </xf>
    <xf numFmtId="0" fontId="11" fillId="0" borderId="3" xfId="0" applyNumberFormat="1" applyFont="1" applyBorder="1" applyAlignment="1" applyProtection="1">
      <alignment horizontal="center" vertical="center" wrapText="1"/>
    </xf>
    <xf numFmtId="0" fontId="11" fillId="0" borderId="4" xfId="0" applyNumberFormat="1" applyFont="1" applyBorder="1" applyAlignment="1" applyProtection="1">
      <alignment horizontal="center" vertical="center" wrapText="1"/>
    </xf>
    <xf numFmtId="0" fontId="11" fillId="0" borderId="7" xfId="0" applyNumberFormat="1" applyFont="1" applyBorder="1" applyAlignment="1" applyProtection="1">
      <alignment horizontal="center" vertical="center" wrapText="1"/>
    </xf>
    <xf numFmtId="0" fontId="11" fillId="0" borderId="8" xfId="0" applyNumberFormat="1" applyFont="1" applyBorder="1" applyAlignment="1" applyProtection="1">
      <alignment horizontal="center" vertical="center" wrapText="1"/>
    </xf>
    <xf numFmtId="0" fontId="11" fillId="0" borderId="9" xfId="0" applyNumberFormat="1" applyFont="1" applyBorder="1" applyAlignment="1" applyProtection="1">
      <alignment horizontal="center" vertical="center" wrapText="1"/>
    </xf>
    <xf numFmtId="0" fontId="27" fillId="7" borderId="2"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5" xfId="0" applyFont="1" applyFill="1" applyBorder="1" applyAlignment="1">
      <alignment horizontal="center" vertical="center" wrapText="1"/>
    </xf>
    <xf numFmtId="0" fontId="27" fillId="7" borderId="0" xfId="0" applyFont="1" applyFill="1" applyAlignment="1">
      <alignment horizontal="center" vertical="center" wrapText="1"/>
    </xf>
    <xf numFmtId="0" fontId="27" fillId="7" borderId="6"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11" fillId="0" borderId="2" xfId="0" applyNumberFormat="1" applyFont="1" applyFill="1" applyBorder="1" applyAlignment="1" applyProtection="1">
      <alignment horizontal="center" vertical="center" wrapText="1"/>
    </xf>
    <xf numFmtId="0" fontId="11" fillId="0" borderId="3"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wrapText="1"/>
    </xf>
    <xf numFmtId="0" fontId="11" fillId="0" borderId="8"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38" fillId="0" borderId="2" xfId="0" applyNumberFormat="1" applyFont="1" applyBorder="1" applyAlignment="1" applyProtection="1">
      <alignment horizontal="center" vertical="center" wrapText="1"/>
    </xf>
    <xf numFmtId="0" fontId="38" fillId="0" borderId="3" xfId="0" applyNumberFormat="1" applyFont="1" applyBorder="1" applyAlignment="1" applyProtection="1">
      <alignment horizontal="center" vertical="center" wrapText="1"/>
    </xf>
    <xf numFmtId="0" fontId="38" fillId="0" borderId="4" xfId="0" applyNumberFormat="1" applyFont="1" applyBorder="1" applyAlignment="1" applyProtection="1">
      <alignment horizontal="center" vertical="center" wrapText="1"/>
    </xf>
    <xf numFmtId="0" fontId="38" fillId="0" borderId="7" xfId="0" applyNumberFormat="1" applyFont="1" applyBorder="1" applyAlignment="1" applyProtection="1">
      <alignment horizontal="center" vertical="center" wrapText="1"/>
    </xf>
    <xf numFmtId="0" fontId="38" fillId="0" borderId="8" xfId="0" applyNumberFormat="1" applyFont="1" applyBorder="1" applyAlignment="1" applyProtection="1">
      <alignment horizontal="center" vertical="center" wrapText="1"/>
    </xf>
    <xf numFmtId="0" fontId="38" fillId="0" borderId="9" xfId="0" applyNumberFormat="1" applyFont="1" applyBorder="1" applyAlignment="1" applyProtection="1">
      <alignment horizontal="center" vertical="center" wrapText="1"/>
    </xf>
    <xf numFmtId="0" fontId="0" fillId="9" borderId="2" xfId="0" applyFill="1" applyBorder="1" applyAlignment="1" applyProtection="1">
      <alignment horizontal="center" vertical="top" wrapText="1"/>
      <protection locked="0"/>
    </xf>
    <xf numFmtId="0" fontId="0" fillId="9" borderId="3" xfId="0" applyFill="1" applyBorder="1" applyAlignment="1" applyProtection="1">
      <alignment horizontal="center" vertical="top" wrapText="1"/>
      <protection locked="0"/>
    </xf>
    <xf numFmtId="0" fontId="0" fillId="9" borderId="4" xfId="0" applyFill="1" applyBorder="1" applyAlignment="1" applyProtection="1">
      <alignment horizontal="center" vertical="top" wrapText="1"/>
      <protection locked="0"/>
    </xf>
    <xf numFmtId="0" fontId="0" fillId="9" borderId="5" xfId="0" applyFill="1" applyBorder="1" applyAlignment="1" applyProtection="1">
      <alignment horizontal="center" vertical="top" wrapText="1"/>
      <protection locked="0"/>
    </xf>
    <xf numFmtId="0" fontId="0" fillId="9" borderId="0" xfId="0" applyFill="1" applyAlignment="1" applyProtection="1">
      <alignment horizontal="center" vertical="top" wrapText="1"/>
      <protection locked="0"/>
    </xf>
    <xf numFmtId="0" fontId="0" fillId="9" borderId="6" xfId="0" applyFill="1" applyBorder="1" applyAlignment="1" applyProtection="1">
      <alignment horizontal="center" vertical="top" wrapText="1"/>
      <protection locked="0"/>
    </xf>
    <xf numFmtId="0" fontId="0" fillId="9" borderId="7" xfId="0" applyFill="1" applyBorder="1" applyAlignment="1" applyProtection="1">
      <alignment horizontal="center" vertical="top" wrapText="1"/>
      <protection locked="0"/>
    </xf>
    <xf numFmtId="0" fontId="0" fillId="9" borderId="8" xfId="0" applyFill="1" applyBorder="1" applyAlignment="1" applyProtection="1">
      <alignment horizontal="center" vertical="top" wrapText="1"/>
      <protection locked="0"/>
    </xf>
    <xf numFmtId="0" fontId="0" fillId="9" borderId="9" xfId="0" applyFill="1" applyBorder="1" applyAlignment="1" applyProtection="1">
      <alignment horizontal="center" vertical="top" wrapText="1"/>
      <protection locked="0"/>
    </xf>
    <xf numFmtId="0" fontId="14" fillId="0" borderId="86" xfId="0" applyFont="1" applyBorder="1" applyAlignment="1">
      <alignment horizontal="left" vertical="center"/>
    </xf>
    <xf numFmtId="0" fontId="14" fillId="0" borderId="87" xfId="0" applyFont="1" applyBorder="1" applyAlignment="1">
      <alignment horizontal="left" vertical="center"/>
    </xf>
    <xf numFmtId="0" fontId="14" fillId="0" borderId="88" xfId="0" applyFont="1" applyBorder="1" applyAlignment="1">
      <alignment horizontal="left" vertical="center"/>
    </xf>
    <xf numFmtId="0" fontId="14" fillId="0" borderId="89" xfId="0" applyFont="1" applyBorder="1" applyAlignment="1">
      <alignment horizontal="left" vertical="center"/>
    </xf>
    <xf numFmtId="0" fontId="14" fillId="0" borderId="90" xfId="0" applyFont="1" applyBorder="1" applyAlignment="1">
      <alignment horizontal="left" vertical="center"/>
    </xf>
    <xf numFmtId="0" fontId="14" fillId="0" borderId="91" xfId="0" applyFont="1" applyBorder="1" applyAlignment="1">
      <alignment horizontal="left" vertical="center"/>
    </xf>
    <xf numFmtId="0" fontId="14" fillId="0" borderId="92" xfId="0" applyFont="1" applyBorder="1" applyAlignment="1">
      <alignment horizontal="left" vertical="center"/>
    </xf>
    <xf numFmtId="0" fontId="14" fillId="0" borderId="93" xfId="0" applyFont="1" applyBorder="1" applyAlignment="1">
      <alignment horizontal="left" vertical="center"/>
    </xf>
    <xf numFmtId="0" fontId="0" fillId="9" borderId="2" xfId="0" applyFill="1" applyBorder="1" applyAlignment="1" applyProtection="1">
      <alignment horizontal="left" vertical="top" wrapText="1"/>
      <protection locked="0"/>
    </xf>
    <xf numFmtId="0" fontId="0" fillId="9" borderId="3" xfId="0" applyFill="1" applyBorder="1" applyAlignment="1" applyProtection="1">
      <alignment horizontal="left" vertical="top"/>
      <protection locked="0"/>
    </xf>
    <xf numFmtId="0" fontId="0" fillId="9" borderId="4" xfId="0" applyFill="1" applyBorder="1" applyAlignment="1" applyProtection="1">
      <alignment horizontal="left" vertical="top"/>
      <protection locked="0"/>
    </xf>
    <xf numFmtId="0" fontId="0" fillId="9" borderId="5" xfId="0" applyFill="1" applyBorder="1" applyAlignment="1" applyProtection="1">
      <alignment horizontal="left" vertical="top"/>
      <protection locked="0"/>
    </xf>
    <xf numFmtId="0" fontId="0" fillId="9" borderId="0" xfId="0" applyFill="1" applyAlignment="1" applyProtection="1">
      <alignment horizontal="left" vertical="top"/>
      <protection locked="0"/>
    </xf>
    <xf numFmtId="0" fontId="0" fillId="9" borderId="6" xfId="0" applyFill="1" applyBorder="1" applyAlignment="1" applyProtection="1">
      <alignment horizontal="left" vertical="top"/>
      <protection locked="0"/>
    </xf>
    <xf numFmtId="0" fontId="0" fillId="9" borderId="7" xfId="0" applyFill="1" applyBorder="1" applyAlignment="1" applyProtection="1">
      <alignment horizontal="left" vertical="top"/>
      <protection locked="0"/>
    </xf>
    <xf numFmtId="0" fontId="0" fillId="9" borderId="8" xfId="0" applyFill="1" applyBorder="1" applyAlignment="1" applyProtection="1">
      <alignment horizontal="left" vertical="top"/>
      <protection locked="0"/>
    </xf>
    <xf numFmtId="0" fontId="0" fillId="9" borderId="9" xfId="0" applyFill="1" applyBorder="1" applyAlignment="1" applyProtection="1">
      <alignment horizontal="left" vertical="top"/>
      <protection locked="0"/>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3" fontId="30" fillId="18" borderId="0" xfId="0" applyNumberFormat="1" applyFont="1" applyFill="1" applyAlignment="1">
      <alignment horizontal="center" vertical="center"/>
    </xf>
    <xf numFmtId="0" fontId="30" fillId="18" borderId="0" xfId="0" applyFont="1" applyFill="1" applyAlignment="1">
      <alignment horizontal="center" vertical="center"/>
    </xf>
    <xf numFmtId="0" fontId="0" fillId="0" borderId="0" xfId="0" applyAlignment="1">
      <alignment horizontal="right" vertical="center"/>
    </xf>
    <xf numFmtId="0" fontId="0" fillId="0" borderId="28" xfId="0" applyBorder="1" applyAlignment="1">
      <alignment horizontal="right" vertical="center"/>
    </xf>
    <xf numFmtId="0" fontId="20" fillId="0" borderId="59" xfId="0" applyFont="1" applyBorder="1" applyAlignment="1" applyProtection="1">
      <alignment horizontal="left" vertical="center" shrinkToFit="1"/>
      <protection locked="0"/>
    </xf>
    <xf numFmtId="0" fontId="20" fillId="0" borderId="27" xfId="0" applyFont="1" applyBorder="1" applyAlignment="1" applyProtection="1">
      <alignment horizontal="left" vertical="center" shrinkToFit="1"/>
      <protection locked="0"/>
    </xf>
    <xf numFmtId="0" fontId="20" fillId="0" borderId="34" xfId="0" applyFont="1" applyBorder="1" applyAlignment="1" applyProtection="1">
      <alignment horizontal="left" vertical="center" shrinkToFit="1"/>
      <protection locked="0"/>
    </xf>
    <xf numFmtId="0" fontId="20" fillId="0" borderId="32" xfId="0" applyFont="1" applyBorder="1" applyAlignment="1" applyProtection="1">
      <alignment horizontal="left" vertical="center" shrinkToFit="1"/>
      <protection locked="0"/>
    </xf>
    <xf numFmtId="0" fontId="20" fillId="0" borderId="26" xfId="0" applyFont="1" applyBorder="1" applyAlignment="1" applyProtection="1">
      <alignment horizontal="left" vertical="center" shrinkToFit="1"/>
      <protection locked="0"/>
    </xf>
    <xf numFmtId="0" fontId="20" fillId="0" borderId="30" xfId="0" applyFont="1" applyBorder="1" applyAlignment="1" applyProtection="1">
      <alignment horizontal="left" vertical="center" shrinkToFit="1"/>
      <protection locked="0"/>
    </xf>
    <xf numFmtId="0" fontId="14" fillId="0" borderId="94" xfId="0" applyFont="1" applyBorder="1" applyAlignment="1">
      <alignment horizontal="left" vertical="center"/>
    </xf>
    <xf numFmtId="0" fontId="14" fillId="0" borderId="95" xfId="0" applyFont="1" applyBorder="1" applyAlignment="1">
      <alignment horizontal="left" vertical="center"/>
    </xf>
    <xf numFmtId="0" fontId="14" fillId="0" borderId="96" xfId="0" applyFont="1" applyBorder="1" applyAlignment="1">
      <alignment horizontal="left" vertical="center"/>
    </xf>
    <xf numFmtId="0" fontId="14" fillId="0" borderId="97" xfId="0" applyFont="1" applyBorder="1" applyAlignment="1">
      <alignment horizontal="left" vertical="center"/>
    </xf>
    <xf numFmtId="0" fontId="14" fillId="0" borderId="98" xfId="0" applyFont="1" applyBorder="1" applyAlignment="1">
      <alignment horizontal="left" vertical="center"/>
    </xf>
    <xf numFmtId="0" fontId="14" fillId="0" borderId="99" xfId="0" applyFont="1" applyBorder="1" applyAlignment="1">
      <alignment horizontal="left" vertical="center"/>
    </xf>
    <xf numFmtId="0" fontId="14" fillId="0" borderId="100" xfId="0" applyFont="1" applyBorder="1" applyAlignment="1">
      <alignment horizontal="left" vertical="center"/>
    </xf>
    <xf numFmtId="0" fontId="14" fillId="0" borderId="101" xfId="0" applyFont="1" applyBorder="1" applyAlignment="1">
      <alignment horizontal="left" vertical="center"/>
    </xf>
    <xf numFmtId="0" fontId="12" fillId="7" borderId="0" xfId="0" applyFont="1" applyFill="1" applyAlignment="1" applyProtection="1">
      <alignment horizontal="center" vertical="center"/>
      <protection locked="0"/>
    </xf>
    <xf numFmtId="0" fontId="20" fillId="0" borderId="59" xfId="0" applyFont="1" applyBorder="1" applyAlignment="1" applyProtection="1">
      <alignment horizontal="center" vertical="center" shrinkToFit="1"/>
      <protection locked="0"/>
    </xf>
    <xf numFmtId="0" fontId="20" fillId="0" borderId="27" xfId="0" applyFont="1" applyBorder="1" applyAlignment="1" applyProtection="1">
      <alignment horizontal="center" vertical="center" shrinkToFit="1"/>
      <protection locked="0"/>
    </xf>
    <xf numFmtId="0" fontId="20" fillId="0" borderId="34" xfId="0" applyFont="1" applyBorder="1" applyAlignment="1" applyProtection="1">
      <alignment horizontal="center" vertical="center" shrinkToFit="1"/>
      <protection locked="0"/>
    </xf>
    <xf numFmtId="0" fontId="20" fillId="0" borderId="32" xfId="0" applyFont="1" applyBorder="1" applyAlignment="1" applyProtection="1">
      <alignment horizontal="center" vertical="center" shrinkToFit="1"/>
      <protection locked="0"/>
    </xf>
    <xf numFmtId="0" fontId="20" fillId="0" borderId="26" xfId="0" applyFont="1" applyBorder="1" applyAlignment="1" applyProtection="1">
      <alignment horizontal="center" vertical="center" shrinkToFit="1"/>
      <protection locked="0"/>
    </xf>
    <xf numFmtId="0" fontId="20" fillId="0" borderId="30" xfId="0" applyFont="1" applyBorder="1" applyAlignment="1" applyProtection="1">
      <alignment horizontal="center" vertical="center" shrinkToFit="1"/>
      <protection locked="0"/>
    </xf>
    <xf numFmtId="0" fontId="15" fillId="9" borderId="2" xfId="0" applyFont="1" applyFill="1" applyBorder="1" applyAlignment="1">
      <alignment horizontal="left" vertical="center"/>
    </xf>
    <xf numFmtId="0" fontId="15" fillId="9" borderId="3" xfId="0" applyFont="1" applyFill="1" applyBorder="1" applyAlignment="1">
      <alignment horizontal="left" vertical="center"/>
    </xf>
    <xf numFmtId="0" fontId="15" fillId="9" borderId="4" xfId="0" applyFont="1" applyFill="1" applyBorder="1" applyAlignment="1">
      <alignment horizontal="left" vertical="center"/>
    </xf>
    <xf numFmtId="0" fontId="15" fillId="9" borderId="7" xfId="0" applyFont="1" applyFill="1" applyBorder="1" applyAlignment="1">
      <alignment horizontal="left" vertical="center"/>
    </xf>
    <xf numFmtId="0" fontId="15" fillId="9" borderId="8" xfId="0" applyFont="1" applyFill="1" applyBorder="1" applyAlignment="1">
      <alignment horizontal="left" vertical="center"/>
    </xf>
    <xf numFmtId="0" fontId="15" fillId="9" borderId="9" xfId="0" applyFont="1" applyFill="1" applyBorder="1" applyAlignment="1">
      <alignment horizontal="left" vertical="center"/>
    </xf>
    <xf numFmtId="0" fontId="15" fillId="9" borderId="2" xfId="0" applyFont="1" applyFill="1" applyBorder="1" applyAlignment="1">
      <alignment horizontal="center" vertical="center"/>
    </xf>
    <xf numFmtId="0" fontId="15" fillId="9" borderId="3"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7" xfId="0" applyFont="1" applyFill="1" applyBorder="1" applyAlignment="1">
      <alignment horizontal="center" vertical="center"/>
    </xf>
    <xf numFmtId="0" fontId="15" fillId="9" borderId="8" xfId="0" applyFont="1" applyFill="1" applyBorder="1" applyAlignment="1">
      <alignment horizontal="center" vertical="center"/>
    </xf>
    <xf numFmtId="0" fontId="15" fillId="9" borderId="9" xfId="0" applyFont="1" applyFill="1" applyBorder="1" applyAlignment="1">
      <alignment horizontal="center" vertical="center"/>
    </xf>
    <xf numFmtId="3" fontId="3" fillId="0" borderId="2" xfId="0" applyNumberFormat="1" applyFont="1" applyBorder="1" applyAlignment="1" applyProtection="1">
      <alignment horizontal="center" vertical="center"/>
      <protection locked="0"/>
    </xf>
    <xf numFmtId="3" fontId="3" fillId="0" borderId="3" xfId="0" applyNumberFormat="1" applyFont="1" applyBorder="1" applyAlignment="1" applyProtection="1">
      <alignment horizontal="center" vertical="center"/>
      <protection locked="0"/>
    </xf>
    <xf numFmtId="3" fontId="3" fillId="0" borderId="4" xfId="0" applyNumberFormat="1" applyFont="1" applyBorder="1" applyAlignment="1" applyProtection="1">
      <alignment horizontal="center" vertical="center"/>
      <protection locked="0"/>
    </xf>
    <xf numFmtId="3" fontId="3" fillId="0" borderId="7" xfId="0" applyNumberFormat="1" applyFont="1" applyBorder="1" applyAlignment="1" applyProtection="1">
      <alignment horizontal="center" vertical="center"/>
      <protection locked="0"/>
    </xf>
    <xf numFmtId="3" fontId="3" fillId="0" borderId="8" xfId="0" applyNumberFormat="1" applyFont="1" applyBorder="1" applyAlignment="1" applyProtection="1">
      <alignment horizontal="center" vertical="center"/>
      <protection locked="0"/>
    </xf>
    <xf numFmtId="3" fontId="3" fillId="0" borderId="9" xfId="0" applyNumberFormat="1" applyFont="1" applyBorder="1" applyAlignment="1" applyProtection="1">
      <alignment horizontal="center" vertical="center"/>
      <protection locked="0"/>
    </xf>
    <xf numFmtId="0" fontId="25" fillId="7" borderId="0" xfId="0" applyFont="1" applyFill="1" applyAlignment="1">
      <alignment horizontal="center" vertical="center"/>
    </xf>
    <xf numFmtId="0" fontId="14" fillId="0" borderId="102" xfId="0" applyFont="1" applyBorder="1" applyAlignment="1">
      <alignment horizontal="left" vertical="center"/>
    </xf>
    <xf numFmtId="0" fontId="14" fillId="0" borderId="103" xfId="0" applyFont="1" applyBorder="1" applyAlignment="1">
      <alignment horizontal="left" vertical="center"/>
    </xf>
    <xf numFmtId="0" fontId="14" fillId="0" borderId="104" xfId="0" applyFont="1" applyBorder="1" applyAlignment="1">
      <alignment horizontal="left" vertical="center"/>
    </xf>
    <xf numFmtId="0" fontId="14" fillId="0" borderId="105" xfId="0" applyFont="1" applyBorder="1" applyAlignment="1">
      <alignment horizontal="left" vertical="center"/>
    </xf>
    <xf numFmtId="0" fontId="14" fillId="0" borderId="106" xfId="0" applyFont="1" applyBorder="1" applyAlignment="1">
      <alignment horizontal="left" vertical="center"/>
    </xf>
    <xf numFmtId="0" fontId="14" fillId="0" borderId="107" xfId="0" applyFont="1" applyBorder="1" applyAlignment="1">
      <alignment horizontal="left" vertical="center"/>
    </xf>
    <xf numFmtId="0" fontId="14" fillId="0" borderId="108" xfId="0" applyFont="1" applyBorder="1" applyAlignment="1">
      <alignment horizontal="left" vertical="center"/>
    </xf>
    <xf numFmtId="0" fontId="14" fillId="0" borderId="109" xfId="0" applyFont="1" applyBorder="1" applyAlignment="1">
      <alignment horizontal="left" vertical="center"/>
    </xf>
    <xf numFmtId="0" fontId="15" fillId="9" borderId="2"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15" fillId="9" borderId="7" xfId="0" applyFont="1" applyFill="1" applyBorder="1" applyAlignment="1">
      <alignment horizontal="center" vertical="center" wrapText="1"/>
    </xf>
    <xf numFmtId="0" fontId="15" fillId="9" borderId="8" xfId="0" applyFont="1" applyFill="1" applyBorder="1" applyAlignment="1">
      <alignment horizontal="center" vertical="center" wrapText="1"/>
    </xf>
    <xf numFmtId="0" fontId="15" fillId="9" borderId="9" xfId="0" applyFont="1" applyFill="1" applyBorder="1" applyAlignment="1">
      <alignment horizontal="center" vertical="center" wrapText="1"/>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2" fillId="0" borderId="0" xfId="0" applyFont="1" applyAlignment="1" applyProtection="1">
      <alignment horizontal="center" vertical="center"/>
      <protection locked="0"/>
    </xf>
    <xf numFmtId="0" fontId="0" fillId="0" borderId="0" xfId="0" applyAlignment="1">
      <alignment horizontal="left" vertical="center"/>
    </xf>
    <xf numFmtId="0" fontId="0" fillId="9" borderId="3"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5" xfId="0" applyFill="1" applyBorder="1" applyAlignment="1" applyProtection="1">
      <alignment horizontal="left" vertical="top" wrapText="1"/>
      <protection locked="0"/>
    </xf>
    <xf numFmtId="0" fontId="0" fillId="9" borderId="0" xfId="0" applyFill="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0" fillId="9" borderId="8" xfId="0" applyFill="1" applyBorder="1" applyAlignment="1" applyProtection="1">
      <alignment horizontal="left" vertical="top" wrapText="1"/>
      <protection locked="0"/>
    </xf>
    <xf numFmtId="0" fontId="0" fillId="9" borderId="9" xfId="0" applyFill="1" applyBorder="1" applyAlignment="1" applyProtection="1">
      <alignment horizontal="left" vertical="top" wrapText="1"/>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2" fillId="7" borderId="15" xfId="0" applyFont="1" applyFill="1" applyBorder="1" applyAlignment="1" applyProtection="1">
      <alignment horizontal="center" vertical="center"/>
      <protection locked="0"/>
    </xf>
    <xf numFmtId="0" fontId="0" fillId="0" borderId="11" xfId="0" applyBorder="1" applyAlignment="1">
      <alignment horizontal="left" vertical="center"/>
    </xf>
    <xf numFmtId="0" fontId="0" fillId="0" borderId="14" xfId="0" applyBorder="1" applyAlignment="1">
      <alignment horizontal="left" vertical="center"/>
    </xf>
    <xf numFmtId="0" fontId="0" fillId="0" borderId="118" xfId="0" applyBorder="1" applyAlignment="1">
      <alignment horizontal="left" vertical="center"/>
    </xf>
    <xf numFmtId="0" fontId="0" fillId="0" borderId="12" xfId="0" applyBorder="1" applyAlignment="1">
      <alignment horizontal="left" vertical="center"/>
    </xf>
    <xf numFmtId="0" fontId="0" fillId="0" borderId="119" xfId="0" applyBorder="1" applyAlignment="1">
      <alignment horizontal="left" vertical="center"/>
    </xf>
    <xf numFmtId="0" fontId="0" fillId="0" borderId="15" xfId="0" applyBorder="1" applyAlignment="1">
      <alignment horizontal="left" vertical="center"/>
    </xf>
    <xf numFmtId="44" fontId="6" fillId="0" borderId="59" xfId="2" applyFont="1" applyBorder="1" applyAlignment="1" applyProtection="1">
      <alignment horizontal="center" vertical="center"/>
      <protection locked="0"/>
    </xf>
    <xf numFmtId="44" fontId="6" fillId="0" borderId="27" xfId="2" applyFont="1" applyBorder="1" applyAlignment="1" applyProtection="1">
      <alignment horizontal="center" vertical="center"/>
      <protection locked="0"/>
    </xf>
    <xf numFmtId="44" fontId="6" fillId="0" borderId="63" xfId="2" applyFont="1" applyBorder="1" applyAlignment="1" applyProtection="1">
      <alignment horizontal="center" vertical="center"/>
      <protection locked="0"/>
    </xf>
    <xf numFmtId="44" fontId="6" fillId="0" borderId="32" xfId="2" applyFont="1" applyBorder="1" applyAlignment="1" applyProtection="1">
      <alignment horizontal="center" vertical="center"/>
      <protection locked="0"/>
    </xf>
    <xf numFmtId="44" fontId="6" fillId="0" borderId="26" xfId="2" applyFont="1" applyBorder="1" applyAlignment="1" applyProtection="1">
      <alignment horizontal="center" vertical="center"/>
      <protection locked="0"/>
    </xf>
    <xf numFmtId="44" fontId="6" fillId="0" borderId="62" xfId="2" applyFont="1" applyBorder="1" applyAlignment="1" applyProtection="1">
      <alignment horizontal="center" vertical="center"/>
      <protection locked="0"/>
    </xf>
    <xf numFmtId="0" fontId="6" fillId="0" borderId="48" xfId="0" applyFont="1" applyBorder="1" applyAlignment="1" applyProtection="1">
      <alignment horizontal="left" vertical="center"/>
      <protection locked="0"/>
    </xf>
    <xf numFmtId="0" fontId="6" fillId="0" borderId="35" xfId="0" applyFont="1" applyBorder="1" applyAlignment="1" applyProtection="1">
      <alignment horizontal="left" vertical="center"/>
      <protection locked="0"/>
    </xf>
    <xf numFmtId="0" fontId="6" fillId="10" borderId="110" xfId="0" applyFont="1" applyFill="1" applyBorder="1" applyAlignment="1" applyProtection="1">
      <alignment horizontal="left" vertical="center"/>
      <protection locked="0"/>
    </xf>
    <xf numFmtId="0" fontId="6" fillId="10" borderId="27" xfId="0" applyFont="1" applyFill="1" applyBorder="1" applyAlignment="1" applyProtection="1">
      <alignment horizontal="left" vertical="center"/>
      <protection locked="0"/>
    </xf>
    <xf numFmtId="0" fontId="6" fillId="10" borderId="34" xfId="0" applyFont="1" applyFill="1" applyBorder="1" applyAlignment="1" applyProtection="1">
      <alignment horizontal="left" vertical="center"/>
      <protection locked="0"/>
    </xf>
    <xf numFmtId="0" fontId="6" fillId="10" borderId="111" xfId="0" applyFont="1" applyFill="1" applyBorder="1" applyAlignment="1" applyProtection="1">
      <alignment horizontal="left" vertical="center"/>
      <protection locked="0"/>
    </xf>
    <xf numFmtId="0" fontId="6" fillId="10" borderId="26" xfId="0" applyFont="1" applyFill="1" applyBorder="1" applyAlignment="1" applyProtection="1">
      <alignment horizontal="left" vertical="center"/>
      <protection locked="0"/>
    </xf>
    <xf numFmtId="0" fontId="6" fillId="10" borderId="30" xfId="0" applyFont="1" applyFill="1" applyBorder="1" applyAlignment="1" applyProtection="1">
      <alignment horizontal="left" vertical="center"/>
      <protection locked="0"/>
    </xf>
    <xf numFmtId="44" fontId="6" fillId="10" borderId="59" xfId="2" applyFont="1" applyFill="1" applyBorder="1" applyAlignment="1" applyProtection="1">
      <alignment horizontal="center" vertical="center"/>
      <protection locked="0"/>
    </xf>
    <xf numFmtId="44" fontId="6" fillId="10" borderId="27" xfId="2" applyFont="1" applyFill="1" applyBorder="1" applyAlignment="1" applyProtection="1">
      <alignment horizontal="center" vertical="center"/>
      <protection locked="0"/>
    </xf>
    <xf numFmtId="44" fontId="6" fillId="10" borderId="63" xfId="2" applyFont="1" applyFill="1" applyBorder="1" applyAlignment="1" applyProtection="1">
      <alignment horizontal="center" vertical="center"/>
      <protection locked="0"/>
    </xf>
    <xf numFmtId="44" fontId="6" fillId="10" borderId="32" xfId="2" applyFont="1" applyFill="1" applyBorder="1" applyAlignment="1" applyProtection="1">
      <alignment horizontal="center" vertical="center"/>
      <protection locked="0"/>
    </xf>
    <xf numFmtId="44" fontId="6" fillId="10" borderId="26" xfId="2" applyFont="1" applyFill="1" applyBorder="1" applyAlignment="1" applyProtection="1">
      <alignment horizontal="center" vertical="center"/>
      <protection locked="0"/>
    </xf>
    <xf numFmtId="44" fontId="6" fillId="10" borderId="62" xfId="2" applyFont="1" applyFill="1" applyBorder="1" applyAlignment="1" applyProtection="1">
      <alignment horizontal="center" vertical="center"/>
      <protection locked="0"/>
    </xf>
    <xf numFmtId="9" fontId="6" fillId="10" borderId="35" xfId="3" applyFont="1" applyFill="1" applyBorder="1" applyAlignment="1" applyProtection="1">
      <alignment horizontal="center" vertical="center"/>
    </xf>
    <xf numFmtId="9" fontId="6" fillId="10" borderId="49" xfId="3" applyFont="1" applyFill="1" applyBorder="1" applyAlignment="1" applyProtection="1">
      <alignment horizontal="center" vertical="center"/>
    </xf>
    <xf numFmtId="9" fontId="6" fillId="0" borderId="35" xfId="3" applyFont="1" applyBorder="1" applyAlignment="1" applyProtection="1">
      <alignment horizontal="center" vertical="center"/>
    </xf>
    <xf numFmtId="9" fontId="6" fillId="0" borderId="49" xfId="3" applyFont="1" applyBorder="1" applyAlignment="1" applyProtection="1">
      <alignment horizontal="center" vertical="center"/>
    </xf>
    <xf numFmtId="9" fontId="3" fillId="0" borderId="46" xfId="3" applyFont="1" applyBorder="1" applyAlignment="1" applyProtection="1">
      <alignment horizontal="center" vertical="center"/>
    </xf>
    <xf numFmtId="9" fontId="3" fillId="0" borderId="47" xfId="3" applyFont="1" applyBorder="1" applyAlignment="1" applyProtection="1">
      <alignment horizontal="center" vertical="center"/>
    </xf>
    <xf numFmtId="9" fontId="3" fillId="0" borderId="51" xfId="3" applyFont="1" applyBorder="1" applyAlignment="1" applyProtection="1">
      <alignment horizontal="center" vertical="center"/>
    </xf>
    <xf numFmtId="9" fontId="3" fillId="0" borderId="52" xfId="3" applyFont="1" applyBorder="1" applyAlignment="1" applyProtection="1">
      <alignment horizontal="center" vertical="center"/>
    </xf>
    <xf numFmtId="44" fontId="6" fillId="10" borderId="35" xfId="2" applyFont="1" applyFill="1" applyBorder="1" applyAlignment="1" applyProtection="1">
      <alignment horizontal="center" vertical="center"/>
      <protection locked="0"/>
    </xf>
    <xf numFmtId="44" fontId="6" fillId="0" borderId="35" xfId="2" applyFont="1" applyBorder="1" applyAlignment="1" applyProtection="1">
      <alignment horizontal="center" vertical="center"/>
      <protection locked="0"/>
    </xf>
    <xf numFmtId="44" fontId="6" fillId="0" borderId="46" xfId="2" applyFont="1" applyBorder="1" applyAlignment="1" applyProtection="1">
      <alignment horizontal="center" vertical="center"/>
    </xf>
    <xf numFmtId="44" fontId="6" fillId="0" borderId="51" xfId="2" applyFont="1" applyBorder="1" applyAlignment="1" applyProtection="1">
      <alignment horizontal="center" vertical="center"/>
    </xf>
    <xf numFmtId="0" fontId="6" fillId="10" borderId="110" xfId="0" applyFont="1" applyFill="1" applyBorder="1" applyAlignment="1">
      <alignment horizontal="left" vertical="center"/>
    </xf>
    <xf numFmtId="0" fontId="6" fillId="10" borderId="27" xfId="0" applyFont="1" applyFill="1" applyBorder="1" applyAlignment="1">
      <alignment horizontal="left" vertical="center"/>
    </xf>
    <xf numFmtId="0" fontId="6" fillId="10" borderId="34" xfId="0" applyFont="1" applyFill="1" applyBorder="1" applyAlignment="1">
      <alignment horizontal="left" vertical="center"/>
    </xf>
    <xf numFmtId="0" fontId="6" fillId="10" borderId="111" xfId="0" applyFont="1" applyFill="1" applyBorder="1" applyAlignment="1">
      <alignment horizontal="left" vertical="center"/>
    </xf>
    <xf numFmtId="0" fontId="6" fillId="10" borderId="26" xfId="0" applyFont="1" applyFill="1" applyBorder="1" applyAlignment="1">
      <alignment horizontal="left" vertical="center"/>
    </xf>
    <xf numFmtId="0" fontId="6" fillId="10" borderId="30" xfId="0" applyFont="1" applyFill="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50" xfId="0" applyFont="1" applyBorder="1" applyAlignment="1">
      <alignment horizontal="left" vertical="center"/>
    </xf>
    <xf numFmtId="0" fontId="3" fillId="0" borderId="51" xfId="0" applyFont="1" applyBorder="1" applyAlignment="1">
      <alignment horizontal="left" vertical="center"/>
    </xf>
    <xf numFmtId="44" fontId="6" fillId="10" borderId="59" xfId="2" applyFont="1" applyFill="1" applyBorder="1" applyAlignment="1" applyProtection="1">
      <alignment horizontal="center" vertical="center"/>
    </xf>
    <xf numFmtId="44" fontId="6" fillId="10" borderId="27" xfId="2" applyFont="1" applyFill="1" applyBorder="1" applyAlignment="1" applyProtection="1">
      <alignment horizontal="center" vertical="center"/>
    </xf>
    <xf numFmtId="44" fontId="6" fillId="10" borderId="63" xfId="2" applyFont="1" applyFill="1" applyBorder="1" applyAlignment="1" applyProtection="1">
      <alignment horizontal="center" vertical="center"/>
    </xf>
    <xf numFmtId="44" fontId="6" fillId="10" borderId="44" xfId="2" applyFont="1" applyFill="1" applyBorder="1" applyAlignment="1" applyProtection="1">
      <alignment horizontal="center" vertical="center"/>
    </xf>
    <xf numFmtId="44" fontId="6" fillId="10" borderId="8" xfId="2" applyFont="1" applyFill="1" applyBorder="1" applyAlignment="1" applyProtection="1">
      <alignment horizontal="center" vertical="center"/>
    </xf>
    <xf numFmtId="44" fontId="6" fillId="10" borderId="9" xfId="2" applyFont="1" applyFill="1" applyBorder="1" applyAlignment="1" applyProtection="1">
      <alignment horizontal="center" vertical="center"/>
    </xf>
    <xf numFmtId="44" fontId="15" fillId="14" borderId="10" xfId="0" applyNumberFormat="1" applyFont="1" applyFill="1" applyBorder="1" applyAlignment="1" applyProtection="1">
      <alignment horizontal="center" vertical="center"/>
      <protection locked="0"/>
    </xf>
    <xf numFmtId="0" fontId="15" fillId="14" borderId="11" xfId="0" applyFont="1" applyFill="1" applyBorder="1" applyAlignment="1" applyProtection="1">
      <alignment horizontal="center" vertical="center"/>
      <protection locked="0"/>
    </xf>
    <xf numFmtId="0" fontId="15" fillId="14" borderId="12" xfId="0" applyFont="1" applyFill="1" applyBorder="1" applyAlignment="1" applyProtection="1">
      <alignment horizontal="center" vertical="center"/>
      <protection locked="0"/>
    </xf>
    <xf numFmtId="0" fontId="15" fillId="14" borderId="13" xfId="0" applyFont="1" applyFill="1" applyBorder="1" applyAlignment="1" applyProtection="1">
      <alignment horizontal="center" vertical="center"/>
      <protection locked="0"/>
    </xf>
    <xf numFmtId="0" fontId="15" fillId="14" borderId="14" xfId="0" applyFont="1" applyFill="1" applyBorder="1" applyAlignment="1" applyProtection="1">
      <alignment horizontal="center" vertical="center"/>
      <protection locked="0"/>
    </xf>
    <xf numFmtId="0" fontId="15" fillId="14" borderId="15" xfId="0" applyFont="1" applyFill="1" applyBorder="1" applyAlignment="1" applyProtection="1">
      <alignment horizontal="center" vertical="center"/>
      <protection locked="0"/>
    </xf>
    <xf numFmtId="44" fontId="15" fillId="0" borderId="10" xfId="0" applyNumberFormat="1"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13" xfId="0" applyFont="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14" borderId="10" xfId="0" applyFont="1" applyFill="1" applyBorder="1" applyAlignment="1">
      <alignment horizontal="center" vertical="center"/>
    </xf>
    <xf numFmtId="0" fontId="15" fillId="14" borderId="11" xfId="0" applyFont="1" applyFill="1" applyBorder="1" applyAlignment="1">
      <alignment horizontal="center" vertical="center"/>
    </xf>
    <xf numFmtId="0" fontId="15" fillId="14" borderId="12" xfId="0" applyFont="1" applyFill="1" applyBorder="1" applyAlignment="1">
      <alignment horizontal="center" vertical="center"/>
    </xf>
    <xf numFmtId="0" fontId="15" fillId="14" borderId="13" xfId="0" applyFont="1" applyFill="1" applyBorder="1" applyAlignment="1">
      <alignment horizontal="center" vertical="center"/>
    </xf>
    <xf numFmtId="0" fontId="15" fillId="14" borderId="14" xfId="0" applyFont="1" applyFill="1" applyBorder="1" applyAlignment="1">
      <alignment horizontal="center" vertical="center"/>
    </xf>
    <xf numFmtId="0" fontId="15" fillId="14" borderId="15" xfId="0" applyFont="1" applyFill="1" applyBorder="1" applyAlignment="1">
      <alignment horizontal="center" vertical="center"/>
    </xf>
    <xf numFmtId="44" fontId="6" fillId="0" borderId="43" xfId="2" applyFont="1" applyBorder="1" applyAlignment="1" applyProtection="1">
      <alignment horizontal="center" vertical="center"/>
      <protection locked="0"/>
    </xf>
    <xf numFmtId="44" fontId="6" fillId="0" borderId="3" xfId="2" applyFont="1" applyBorder="1" applyAlignment="1" applyProtection="1">
      <alignment horizontal="center" vertical="center"/>
      <protection locked="0"/>
    </xf>
    <xf numFmtId="44" fontId="6" fillId="0" borderId="4" xfId="2" applyFont="1" applyBorder="1" applyAlignment="1" applyProtection="1">
      <alignment horizontal="center" vertical="center"/>
      <protection locked="0"/>
    </xf>
    <xf numFmtId="0" fontId="10" fillId="11" borderId="2"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60" xfId="0" applyFont="1" applyFill="1" applyBorder="1" applyAlignment="1">
      <alignment horizontal="center" vertical="center"/>
    </xf>
    <xf numFmtId="0" fontId="10" fillId="11" borderId="7" xfId="0" applyFont="1" applyFill="1" applyBorder="1" applyAlignment="1">
      <alignment horizontal="center" vertical="center"/>
    </xf>
    <xf numFmtId="0" fontId="10" fillId="11" borderId="8" xfId="0" applyFont="1" applyFill="1" applyBorder="1" applyAlignment="1">
      <alignment horizontal="center" vertical="center"/>
    </xf>
    <xf numFmtId="0" fontId="10" fillId="11" borderId="64" xfId="0" applyFont="1" applyFill="1" applyBorder="1" applyAlignment="1">
      <alignment horizontal="center" vertical="center"/>
    </xf>
    <xf numFmtId="44" fontId="56" fillId="7" borderId="0" xfId="0" applyNumberFormat="1" applyFont="1" applyFill="1" applyAlignment="1">
      <alignment horizontal="center" vertical="center"/>
    </xf>
    <xf numFmtId="0" fontId="56" fillId="7" borderId="0" xfId="0" applyFont="1" applyFill="1" applyAlignment="1">
      <alignment horizontal="center" vertical="center"/>
    </xf>
    <xf numFmtId="44" fontId="23" fillId="14" borderId="10" xfId="0" applyNumberFormat="1" applyFont="1" applyFill="1" applyBorder="1" applyAlignment="1">
      <alignment horizontal="center" vertical="center"/>
    </xf>
    <xf numFmtId="0" fontId="23" fillId="14" borderId="11" xfId="0" applyFont="1" applyFill="1" applyBorder="1" applyAlignment="1">
      <alignment horizontal="center" vertical="center"/>
    </xf>
    <xf numFmtId="0" fontId="23" fillId="14" borderId="12" xfId="0" applyFont="1" applyFill="1" applyBorder="1" applyAlignment="1">
      <alignment horizontal="center" vertical="center"/>
    </xf>
    <xf numFmtId="0" fontId="23" fillId="14" borderId="13" xfId="0" applyFont="1" applyFill="1" applyBorder="1" applyAlignment="1">
      <alignment horizontal="center" vertical="center"/>
    </xf>
    <xf numFmtId="0" fontId="23" fillId="14" borderId="14" xfId="0" applyFont="1" applyFill="1" applyBorder="1" applyAlignment="1">
      <alignment horizontal="center" vertical="center"/>
    </xf>
    <xf numFmtId="0" fontId="23" fillId="14" borderId="15" xfId="0" applyFont="1" applyFill="1" applyBorder="1" applyAlignment="1">
      <alignment horizontal="center" vertical="center"/>
    </xf>
    <xf numFmtId="0" fontId="3" fillId="10" borderId="45" xfId="0" applyFont="1" applyFill="1" applyBorder="1" applyAlignment="1">
      <alignment horizontal="left" vertical="center"/>
    </xf>
    <xf numFmtId="0" fontId="3" fillId="10" borderId="46" xfId="0" applyFont="1" applyFill="1" applyBorder="1" applyAlignment="1">
      <alignment horizontal="left" vertical="center"/>
    </xf>
    <xf numFmtId="0" fontId="3" fillId="10" borderId="50" xfId="0" applyFont="1" applyFill="1" applyBorder="1" applyAlignment="1">
      <alignment horizontal="left" vertical="center"/>
    </xf>
    <xf numFmtId="0" fontId="3" fillId="10" borderId="51" xfId="0" applyFont="1" applyFill="1" applyBorder="1" applyAlignment="1">
      <alignment horizontal="left" vertical="center"/>
    </xf>
    <xf numFmtId="0" fontId="10" fillId="11" borderId="61"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65" xfId="0" applyFont="1" applyFill="1" applyBorder="1" applyAlignment="1">
      <alignment horizontal="center" vertical="center"/>
    </xf>
    <xf numFmtId="0" fontId="10" fillId="11" borderId="9" xfId="0" applyFont="1" applyFill="1" applyBorder="1" applyAlignment="1">
      <alignment horizontal="center" vertical="center"/>
    </xf>
    <xf numFmtId="44" fontId="6" fillId="10" borderId="31" xfId="2" applyFont="1" applyFill="1" applyBorder="1" applyAlignment="1" applyProtection="1">
      <alignment horizontal="center" vertical="center"/>
      <protection locked="0"/>
    </xf>
    <xf numFmtId="0" fontId="6" fillId="0" borderId="48" xfId="0" applyFont="1" applyBorder="1" applyAlignment="1">
      <alignment horizontal="left" vertical="center"/>
    </xf>
    <xf numFmtId="0" fontId="6" fillId="0" borderId="35" xfId="0" applyFont="1" applyBorder="1" applyAlignment="1">
      <alignment horizontal="left" vertical="center"/>
    </xf>
    <xf numFmtId="9" fontId="15" fillId="0" borderId="10" xfId="3" applyFont="1" applyBorder="1" applyAlignment="1" applyProtection="1">
      <alignment horizontal="center" vertical="center"/>
    </xf>
    <xf numFmtId="9" fontId="15" fillId="0" borderId="11" xfId="3" applyFont="1" applyBorder="1" applyAlignment="1" applyProtection="1">
      <alignment horizontal="center" vertical="center"/>
    </xf>
    <xf numFmtId="9" fontId="15" fillId="0" borderId="12" xfId="3" applyFont="1" applyBorder="1" applyAlignment="1" applyProtection="1">
      <alignment horizontal="center" vertical="center"/>
    </xf>
    <xf numFmtId="9" fontId="15" fillId="0" borderId="13" xfId="3" applyFont="1" applyBorder="1" applyAlignment="1" applyProtection="1">
      <alignment horizontal="center" vertical="center"/>
    </xf>
    <xf numFmtId="9" fontId="15" fillId="0" borderId="14" xfId="3" applyFont="1" applyBorder="1" applyAlignment="1" applyProtection="1">
      <alignment horizontal="center" vertical="center"/>
    </xf>
    <xf numFmtId="9" fontId="15" fillId="0" borderId="15" xfId="3" applyFont="1" applyBorder="1" applyAlignment="1" applyProtection="1">
      <alignment horizontal="center" vertical="center"/>
    </xf>
    <xf numFmtId="9" fontId="15" fillId="14" borderId="10" xfId="3" applyFont="1" applyFill="1" applyBorder="1" applyAlignment="1" applyProtection="1">
      <alignment horizontal="center" vertical="center"/>
    </xf>
    <xf numFmtId="9" fontId="15" fillId="14" borderId="11" xfId="3" applyFont="1" applyFill="1" applyBorder="1" applyAlignment="1" applyProtection="1">
      <alignment horizontal="center" vertical="center"/>
    </xf>
    <xf numFmtId="9" fontId="15" fillId="14" borderId="12" xfId="3" applyFont="1" applyFill="1" applyBorder="1" applyAlignment="1" applyProtection="1">
      <alignment horizontal="center" vertical="center"/>
    </xf>
    <xf numFmtId="9" fontId="15" fillId="14" borderId="13" xfId="3" applyFont="1" applyFill="1" applyBorder="1" applyAlignment="1" applyProtection="1">
      <alignment horizontal="center" vertical="center"/>
    </xf>
    <xf numFmtId="9" fontId="15" fillId="14" borderId="14" xfId="3" applyFont="1" applyFill="1" applyBorder="1" applyAlignment="1" applyProtection="1">
      <alignment horizontal="center" vertical="center"/>
    </xf>
    <xf numFmtId="9" fontId="15" fillId="14" borderId="15" xfId="3" applyFont="1" applyFill="1" applyBorder="1" applyAlignment="1" applyProtection="1">
      <alignment horizontal="center" vertical="center"/>
    </xf>
    <xf numFmtId="9" fontId="24" fillId="7" borderId="0" xfId="3" applyFont="1" applyFill="1" applyBorder="1" applyAlignment="1" applyProtection="1">
      <alignment horizontal="center" vertical="center"/>
    </xf>
    <xf numFmtId="0" fontId="14" fillId="0" borderId="70" xfId="0" applyFont="1" applyBorder="1" applyAlignment="1">
      <alignment horizontal="left" vertical="center"/>
    </xf>
    <xf numFmtId="0" fontId="14" fillId="0" borderId="71" xfId="0" applyFont="1" applyBorder="1" applyAlignment="1">
      <alignment horizontal="left" vertical="center"/>
    </xf>
    <xf numFmtId="0" fontId="14" fillId="0" borderId="72" xfId="0" applyFont="1" applyBorder="1" applyAlignment="1">
      <alignment horizontal="left" vertical="center"/>
    </xf>
    <xf numFmtId="0" fontId="14" fillId="0" borderId="76" xfId="0" applyFont="1" applyBorder="1" applyAlignment="1">
      <alignment horizontal="left" vertical="center"/>
    </xf>
    <xf numFmtId="0" fontId="14" fillId="0" borderId="77" xfId="0" applyFont="1" applyBorder="1" applyAlignment="1">
      <alignment horizontal="left" vertical="center"/>
    </xf>
    <xf numFmtId="0" fontId="14" fillId="0" borderId="73" xfId="0" applyFont="1" applyBorder="1" applyAlignment="1">
      <alignment horizontal="left" vertical="center"/>
    </xf>
    <xf numFmtId="0" fontId="14" fillId="0" borderId="74" xfId="0" applyFont="1" applyBorder="1" applyAlignment="1">
      <alignment horizontal="left" vertical="center"/>
    </xf>
    <xf numFmtId="0" fontId="14" fillId="0" borderId="75" xfId="0" applyFont="1" applyBorder="1" applyAlignment="1">
      <alignment horizontal="left" vertical="center"/>
    </xf>
    <xf numFmtId="0" fontId="23" fillId="0" borderId="0" xfId="0" applyFont="1" applyAlignment="1">
      <alignment horizontal="center" vertical="center"/>
    </xf>
    <xf numFmtId="166" fontId="17" fillId="14" borderId="0" xfId="0" applyNumberFormat="1" applyFont="1" applyFill="1" applyAlignment="1">
      <alignment horizontal="center" vertical="center" shrinkToFit="1"/>
    </xf>
    <xf numFmtId="0" fontId="18" fillId="11" borderId="0" xfId="4" applyFill="1" applyAlignment="1" applyProtection="1">
      <alignment horizontal="center" vertical="center" wrapText="1"/>
    </xf>
    <xf numFmtId="0" fontId="6" fillId="0" borderId="68" xfId="0" applyFont="1" applyBorder="1" applyAlignment="1" applyProtection="1">
      <alignment horizontal="left" vertical="center"/>
      <protection locked="0"/>
    </xf>
    <xf numFmtId="0" fontId="6" fillId="0" borderId="69" xfId="0" applyFont="1" applyBorder="1" applyAlignment="1" applyProtection="1">
      <alignment horizontal="left" vertical="center"/>
      <protection locked="0"/>
    </xf>
    <xf numFmtId="0" fontId="6" fillId="0" borderId="66" xfId="0" applyFont="1" applyBorder="1" applyAlignment="1" applyProtection="1">
      <alignment horizontal="left" vertical="center"/>
      <protection locked="0"/>
    </xf>
    <xf numFmtId="0" fontId="6" fillId="0" borderId="31" xfId="0" applyFont="1" applyBorder="1" applyAlignment="1" applyProtection="1">
      <alignment horizontal="left" vertical="center"/>
      <protection locked="0"/>
    </xf>
    <xf numFmtId="0" fontId="6" fillId="10" borderId="68" xfId="0" applyFont="1" applyFill="1" applyBorder="1" applyAlignment="1" applyProtection="1">
      <alignment horizontal="left" vertical="center"/>
      <protection locked="0"/>
    </xf>
    <xf numFmtId="0" fontId="6" fillId="10" borderId="69" xfId="0" applyFont="1" applyFill="1" applyBorder="1" applyAlignment="1" applyProtection="1">
      <alignment horizontal="left" vertical="center"/>
      <protection locked="0"/>
    </xf>
    <xf numFmtId="0" fontId="6" fillId="10" borderId="66" xfId="0" applyFont="1" applyFill="1" applyBorder="1" applyAlignment="1" applyProtection="1">
      <alignment horizontal="left" vertical="center"/>
      <protection locked="0"/>
    </xf>
    <xf numFmtId="0" fontId="6" fillId="10" borderId="31" xfId="0" applyFont="1" applyFill="1" applyBorder="1" applyAlignment="1" applyProtection="1">
      <alignment horizontal="left" vertical="center"/>
      <protection locked="0"/>
    </xf>
    <xf numFmtId="9" fontId="3" fillId="10" borderId="46" xfId="3" applyFont="1" applyFill="1" applyBorder="1" applyAlignment="1" applyProtection="1">
      <alignment horizontal="center" vertical="center"/>
    </xf>
    <xf numFmtId="9" fontId="3" fillId="10" borderId="47" xfId="3" applyFont="1" applyFill="1" applyBorder="1" applyAlignment="1" applyProtection="1">
      <alignment horizontal="center" vertical="center"/>
    </xf>
    <xf numFmtId="9" fontId="3" fillId="10" borderId="51" xfId="3" applyFont="1" applyFill="1" applyBorder="1" applyAlignment="1" applyProtection="1">
      <alignment horizontal="center" vertical="center"/>
    </xf>
    <xf numFmtId="9" fontId="3" fillId="10" borderId="52" xfId="3" applyFont="1" applyFill="1" applyBorder="1" applyAlignment="1" applyProtection="1">
      <alignment horizontal="center" vertical="center"/>
    </xf>
    <xf numFmtId="9" fontId="6" fillId="10" borderId="31" xfId="3" applyFont="1" applyFill="1" applyBorder="1" applyAlignment="1" applyProtection="1">
      <alignment horizontal="center" vertical="center"/>
    </xf>
    <xf numFmtId="9" fontId="6" fillId="10" borderId="67" xfId="3" applyFont="1" applyFill="1" applyBorder="1" applyAlignment="1" applyProtection="1">
      <alignment horizontal="center" vertical="center"/>
    </xf>
    <xf numFmtId="9" fontId="14" fillId="10" borderId="31" xfId="3" applyFont="1" applyFill="1" applyBorder="1" applyAlignment="1" applyProtection="1">
      <alignment horizontal="center" vertical="center"/>
    </xf>
    <xf numFmtId="9" fontId="14" fillId="10" borderId="67" xfId="3" applyFont="1" applyFill="1" applyBorder="1" applyAlignment="1" applyProtection="1">
      <alignment horizontal="center" vertical="center"/>
    </xf>
    <xf numFmtId="9" fontId="14" fillId="10" borderId="51" xfId="3" applyFont="1" applyFill="1" applyBorder="1" applyAlignment="1" applyProtection="1">
      <alignment horizontal="center" vertical="center"/>
    </xf>
    <xf numFmtId="9" fontId="14" fillId="10" borderId="52" xfId="3" applyFont="1" applyFill="1" applyBorder="1" applyAlignment="1" applyProtection="1">
      <alignment horizontal="center" vertical="center"/>
    </xf>
    <xf numFmtId="44" fontId="14" fillId="10" borderId="31" xfId="2" applyFont="1" applyFill="1" applyBorder="1" applyAlignment="1" applyProtection="1">
      <alignment horizontal="center" vertical="center"/>
    </xf>
    <xf numFmtId="44" fontId="14" fillId="10" borderId="51" xfId="2" applyFont="1" applyFill="1" applyBorder="1" applyAlignment="1" applyProtection="1">
      <alignment horizontal="center" vertical="center"/>
    </xf>
    <xf numFmtId="0" fontId="3" fillId="10" borderId="68" xfId="0" applyFont="1" applyFill="1" applyBorder="1" applyAlignment="1">
      <alignment horizontal="right" vertical="center"/>
    </xf>
    <xf numFmtId="0" fontId="3" fillId="10" borderId="69" xfId="0" applyFont="1" applyFill="1" applyBorder="1" applyAlignment="1">
      <alignment horizontal="right" vertical="center"/>
    </xf>
    <xf numFmtId="0" fontId="3" fillId="10" borderId="40" xfId="0" applyFont="1" applyFill="1" applyBorder="1" applyAlignment="1">
      <alignment horizontal="right" vertical="center"/>
    </xf>
    <xf numFmtId="0" fontId="3" fillId="10" borderId="41" xfId="0" applyFont="1" applyFill="1" applyBorder="1" applyAlignment="1">
      <alignment horizontal="right" vertical="center"/>
    </xf>
    <xf numFmtId="0" fontId="3" fillId="10" borderId="66" xfId="0" applyFont="1" applyFill="1" applyBorder="1" applyAlignment="1">
      <alignment horizontal="right" vertical="center"/>
    </xf>
    <xf numFmtId="0" fontId="3" fillId="10" borderId="31" xfId="0" applyFont="1" applyFill="1" applyBorder="1" applyAlignment="1">
      <alignment horizontal="right" vertical="center"/>
    </xf>
    <xf numFmtId="0" fontId="3" fillId="10" borderId="50" xfId="0" applyFont="1" applyFill="1" applyBorder="1" applyAlignment="1">
      <alignment horizontal="right" vertical="center"/>
    </xf>
    <xf numFmtId="0" fontId="3" fillId="10" borderId="51" xfId="0" applyFont="1" applyFill="1" applyBorder="1" applyAlignment="1">
      <alignment horizontal="right" vertical="center"/>
    </xf>
    <xf numFmtId="44" fontId="14" fillId="10" borderId="46" xfId="2" applyFont="1" applyFill="1" applyBorder="1" applyAlignment="1" applyProtection="1">
      <alignment horizontal="center" vertical="center"/>
    </xf>
    <xf numFmtId="44" fontId="3" fillId="10" borderId="59" xfId="2" applyFont="1" applyFill="1" applyBorder="1" applyAlignment="1" applyProtection="1">
      <alignment horizontal="center" vertical="center" shrinkToFit="1"/>
    </xf>
    <xf numFmtId="44" fontId="3" fillId="10" borderId="27" xfId="2" applyFont="1" applyFill="1" applyBorder="1" applyAlignment="1" applyProtection="1">
      <alignment horizontal="center" vertical="center" shrinkToFit="1"/>
    </xf>
    <xf numFmtId="44" fontId="3" fillId="10" borderId="63" xfId="2" applyFont="1" applyFill="1" applyBorder="1" applyAlignment="1" applyProtection="1">
      <alignment horizontal="center" vertical="center" shrinkToFit="1"/>
    </xf>
    <xf numFmtId="44" fontId="3" fillId="10" borderId="44" xfId="2" applyFont="1" applyFill="1" applyBorder="1" applyAlignment="1" applyProtection="1">
      <alignment horizontal="center" vertical="center" shrinkToFit="1"/>
    </xf>
    <xf numFmtId="44" fontId="3" fillId="10" borderId="8" xfId="2" applyFont="1" applyFill="1" applyBorder="1" applyAlignment="1" applyProtection="1">
      <alignment horizontal="center" vertical="center" shrinkToFit="1"/>
    </xf>
    <xf numFmtId="44" fontId="3" fillId="10" borderId="9" xfId="2" applyFont="1" applyFill="1" applyBorder="1" applyAlignment="1" applyProtection="1">
      <alignment horizontal="center" vertical="center" shrinkToFit="1"/>
    </xf>
    <xf numFmtId="0" fontId="8" fillId="0" borderId="0" xfId="0" applyFont="1" applyAlignment="1">
      <alignment horizontal="left" vertical="center"/>
    </xf>
    <xf numFmtId="0" fontId="21" fillId="0" borderId="0" xfId="0" applyFont="1" applyAlignment="1">
      <alignment horizontal="left" vertical="center"/>
    </xf>
    <xf numFmtId="0" fontId="0" fillId="11" borderId="10" xfId="0" applyFill="1" applyBorder="1" applyAlignment="1">
      <alignment horizontal="center" vertical="center"/>
    </xf>
    <xf numFmtId="0" fontId="0" fillId="11" borderId="11" xfId="0" applyFill="1" applyBorder="1" applyAlignment="1">
      <alignment horizontal="center" vertical="center"/>
    </xf>
    <xf numFmtId="0" fontId="0" fillId="11" borderId="12" xfId="0" applyFill="1" applyBorder="1" applyAlignment="1">
      <alignment horizontal="center" vertical="center"/>
    </xf>
    <xf numFmtId="0" fontId="0" fillId="11" borderId="13" xfId="0" applyFill="1" applyBorder="1" applyAlignment="1">
      <alignment horizontal="center" vertical="center"/>
    </xf>
    <xf numFmtId="0" fontId="0" fillId="11" borderId="14" xfId="0" applyFill="1" applyBorder="1" applyAlignment="1">
      <alignment horizontal="center" vertical="center"/>
    </xf>
    <xf numFmtId="0" fontId="0" fillId="11" borderId="15" xfId="0" applyFill="1" applyBorder="1" applyAlignment="1">
      <alignment horizontal="center" vertical="center"/>
    </xf>
    <xf numFmtId="0" fontId="23" fillId="14" borderId="10" xfId="0" applyFont="1" applyFill="1" applyBorder="1" applyAlignment="1">
      <alignment horizontal="center" vertical="center"/>
    </xf>
    <xf numFmtId="0" fontId="16" fillId="0" borderId="26" xfId="0" applyFont="1" applyBorder="1" applyAlignment="1">
      <alignment horizontal="center" vertical="center"/>
    </xf>
    <xf numFmtId="0" fontId="28" fillId="14" borderId="2" xfId="0" applyFont="1" applyFill="1" applyBorder="1" applyAlignment="1">
      <alignment horizontal="center" vertical="center"/>
    </xf>
    <xf numFmtId="0" fontId="28" fillId="14" borderId="3" xfId="0" applyFont="1" applyFill="1" applyBorder="1" applyAlignment="1">
      <alignment horizontal="center" vertical="center"/>
    </xf>
    <xf numFmtId="0" fontId="28" fillId="14" borderId="4"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8" xfId="0" applyFont="1" applyFill="1" applyBorder="1" applyAlignment="1">
      <alignment horizontal="center" vertical="center"/>
    </xf>
    <xf numFmtId="0" fontId="28" fillId="14" borderId="9" xfId="0" applyFont="1" applyFill="1" applyBorder="1" applyAlignment="1">
      <alignment horizontal="center" vertical="center"/>
    </xf>
    <xf numFmtId="44" fontId="23" fillId="14" borderId="10" xfId="0" applyNumberFormat="1" applyFont="1" applyFill="1" applyBorder="1" applyAlignment="1" applyProtection="1">
      <alignment horizontal="center" vertical="center"/>
      <protection locked="0"/>
    </xf>
    <xf numFmtId="0" fontId="23" fillId="14" borderId="11" xfId="0" applyFont="1" applyFill="1" applyBorder="1" applyAlignment="1" applyProtection="1">
      <alignment horizontal="center" vertical="center"/>
      <protection locked="0"/>
    </xf>
    <xf numFmtId="0" fontId="23" fillId="14" borderId="12" xfId="0" applyFont="1" applyFill="1" applyBorder="1" applyAlignment="1" applyProtection="1">
      <alignment horizontal="center" vertical="center"/>
      <protection locked="0"/>
    </xf>
    <xf numFmtId="0" fontId="23" fillId="14" borderId="13" xfId="0" applyFont="1" applyFill="1" applyBorder="1" applyAlignment="1" applyProtection="1">
      <alignment horizontal="center" vertical="center"/>
      <protection locked="0"/>
    </xf>
    <xf numFmtId="0" fontId="23" fillId="14" borderId="14" xfId="0" applyFont="1" applyFill="1" applyBorder="1" applyAlignment="1" applyProtection="1">
      <alignment horizontal="center" vertical="center"/>
      <protection locked="0"/>
    </xf>
    <xf numFmtId="0" fontId="23" fillId="14" borderId="15" xfId="0" applyFont="1" applyFill="1" applyBorder="1" applyAlignment="1" applyProtection="1">
      <alignment horizontal="center" vertical="center"/>
      <protection locked="0"/>
    </xf>
    <xf numFmtId="0" fontId="6" fillId="0" borderId="37" xfId="0" applyFont="1" applyBorder="1" applyAlignment="1" applyProtection="1">
      <alignment horizontal="left" vertical="center"/>
      <protection locked="0"/>
    </xf>
    <xf numFmtId="0" fontId="6" fillId="0" borderId="38" xfId="0" applyFont="1" applyBorder="1" applyAlignment="1" applyProtection="1">
      <alignment horizontal="left" vertical="center"/>
      <protection locked="0"/>
    </xf>
    <xf numFmtId="0" fontId="22" fillId="11" borderId="10" xfId="0" applyFont="1" applyFill="1" applyBorder="1" applyAlignment="1">
      <alignment horizontal="center" vertical="center"/>
    </xf>
    <xf numFmtId="0" fontId="22" fillId="11" borderId="11" xfId="0" applyFont="1" applyFill="1" applyBorder="1" applyAlignment="1">
      <alignment horizontal="center" vertical="center"/>
    </xf>
    <xf numFmtId="0" fontId="22" fillId="11" borderId="12" xfId="0" applyFont="1" applyFill="1" applyBorder="1" applyAlignment="1">
      <alignment horizontal="center" vertical="center"/>
    </xf>
    <xf numFmtId="0" fontId="22" fillId="11" borderId="13" xfId="0" applyFont="1" applyFill="1" applyBorder="1" applyAlignment="1">
      <alignment horizontal="center" vertical="center"/>
    </xf>
    <xf numFmtId="0" fontId="22" fillId="11" borderId="14" xfId="0" applyFont="1" applyFill="1" applyBorder="1" applyAlignment="1">
      <alignment horizontal="center" vertical="center"/>
    </xf>
    <xf numFmtId="0" fontId="22" fillId="11" borderId="15"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2" fillId="7" borderId="35" xfId="0" applyFont="1" applyFill="1" applyBorder="1" applyAlignment="1" applyProtection="1">
      <alignment horizontal="center" vertical="center"/>
      <protection locked="0"/>
    </xf>
    <xf numFmtId="0" fontId="20" fillId="0" borderId="0" xfId="0" applyFont="1" applyAlignment="1">
      <alignment horizontal="left" vertical="center"/>
    </xf>
    <xf numFmtId="0" fontId="28" fillId="0" borderId="0" xfId="0" applyFont="1" applyAlignment="1">
      <alignment horizontal="left" vertical="center"/>
    </xf>
    <xf numFmtId="0" fontId="28" fillId="0" borderId="10" xfId="0" applyFont="1" applyBorder="1" applyAlignment="1">
      <alignment horizontal="center" vertical="center"/>
    </xf>
    <xf numFmtId="0" fontId="28" fillId="0" borderId="11"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0" fillId="6" borderId="10" xfId="0"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 xfId="0" applyFill="1" applyBorder="1" applyAlignment="1">
      <alignment horizontal="center" vertical="center" shrinkToFit="1"/>
    </xf>
    <xf numFmtId="0" fontId="0" fillId="6" borderId="15" xfId="0" applyFill="1" applyBorder="1" applyAlignment="1">
      <alignment horizontal="center" vertical="center" shrinkToFit="1"/>
    </xf>
    <xf numFmtId="0" fontId="20" fillId="6" borderId="10" xfId="0" applyFont="1" applyFill="1" applyBorder="1" applyAlignment="1">
      <alignment horizontal="center" vertical="center" wrapText="1" shrinkToFit="1"/>
    </xf>
    <xf numFmtId="0" fontId="20" fillId="6" borderId="11" xfId="0" applyFont="1" applyFill="1" applyBorder="1" applyAlignment="1">
      <alignment horizontal="center" vertical="center" wrapText="1" shrinkToFit="1"/>
    </xf>
    <xf numFmtId="0" fontId="20" fillId="6" borderId="12" xfId="0" applyFont="1" applyFill="1" applyBorder="1" applyAlignment="1">
      <alignment horizontal="center" vertical="center" wrapText="1" shrinkToFit="1"/>
    </xf>
    <xf numFmtId="0" fontId="20" fillId="6" borderId="13" xfId="0" applyFont="1" applyFill="1" applyBorder="1" applyAlignment="1">
      <alignment horizontal="center" vertical="center" wrapText="1" shrinkToFit="1"/>
    </xf>
    <xf numFmtId="0" fontId="20" fillId="6" borderId="14" xfId="0" applyFont="1" applyFill="1" applyBorder="1" applyAlignment="1">
      <alignment horizontal="center" vertical="center" wrapText="1" shrinkToFit="1"/>
    </xf>
    <xf numFmtId="0" fontId="20" fillId="6" borderId="15" xfId="0" applyFont="1" applyFill="1" applyBorder="1" applyAlignment="1">
      <alignment horizontal="center" vertical="center" wrapText="1" shrinkToFit="1"/>
    </xf>
    <xf numFmtId="0" fontId="0" fillId="6" borderId="10" xfId="0" applyFill="1" applyBorder="1" applyAlignment="1">
      <alignment horizontal="center" vertical="center"/>
    </xf>
    <xf numFmtId="0" fontId="0" fillId="6" borderId="11" xfId="0" applyFill="1" applyBorder="1" applyAlignment="1">
      <alignment horizontal="center" vertical="center"/>
    </xf>
    <xf numFmtId="0" fontId="0" fillId="6" borderId="12"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0" fillId="0" borderId="11" xfId="0" applyBorder="1" applyAlignment="1">
      <alignment horizontal="left" vertical="center" wrapText="1"/>
    </xf>
    <xf numFmtId="0" fontId="0" fillId="0" borderId="0" xfId="0" applyAlignment="1">
      <alignment horizontal="left" vertical="center" wrapText="1"/>
    </xf>
    <xf numFmtId="0" fontId="0" fillId="0" borderId="14" xfId="0" applyBorder="1" applyAlignment="1">
      <alignment horizontal="left" vertical="center" wrapText="1"/>
    </xf>
    <xf numFmtId="0" fontId="15" fillId="16" borderId="11" xfId="0" applyFont="1" applyFill="1" applyBorder="1" applyAlignment="1" applyProtection="1">
      <alignment horizontal="center" vertical="center"/>
      <protection locked="0"/>
    </xf>
    <xf numFmtId="0" fontId="15" fillId="16" borderId="12" xfId="0" applyFont="1" applyFill="1" applyBorder="1" applyAlignment="1" applyProtection="1">
      <alignment horizontal="center" vertical="center"/>
      <protection locked="0"/>
    </xf>
    <xf numFmtId="0" fontId="15" fillId="16" borderId="0" xfId="0" applyFont="1" applyFill="1" applyAlignment="1" applyProtection="1">
      <alignment horizontal="center" vertical="center"/>
      <protection locked="0"/>
    </xf>
    <xf numFmtId="0" fontId="15" fillId="16" borderId="17" xfId="0" applyFont="1" applyFill="1" applyBorder="1" applyAlignment="1" applyProtection="1">
      <alignment horizontal="center" vertical="center"/>
      <protection locked="0"/>
    </xf>
    <xf numFmtId="0" fontId="15" fillId="16" borderId="14" xfId="0" applyFont="1" applyFill="1" applyBorder="1" applyAlignment="1" applyProtection="1">
      <alignment horizontal="center" vertical="center"/>
      <protection locked="0"/>
    </xf>
    <xf numFmtId="0" fontId="15" fillId="16" borderId="15" xfId="0" applyFont="1" applyFill="1" applyBorder="1" applyAlignment="1" applyProtection="1">
      <alignment horizontal="center" vertical="center"/>
      <protection locked="0"/>
    </xf>
    <xf numFmtId="0" fontId="30" fillId="15" borderId="0" xfId="0" applyFont="1" applyFill="1" applyAlignment="1">
      <alignment horizontal="center" vertical="center"/>
    </xf>
    <xf numFmtId="0" fontId="15" fillId="6" borderId="10" xfId="0" applyFont="1" applyFill="1" applyBorder="1" applyAlignment="1">
      <alignment horizontal="center" vertical="center"/>
    </xf>
    <xf numFmtId="0" fontId="15" fillId="6" borderId="12"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15" xfId="0" applyFont="1" applyFill="1" applyBorder="1" applyAlignment="1">
      <alignment horizontal="center" vertical="center"/>
    </xf>
    <xf numFmtId="14" fontId="0" fillId="6" borderId="10" xfId="0" applyNumberFormat="1" applyFill="1" applyBorder="1" applyAlignment="1">
      <alignment horizontal="center" vertical="center"/>
    </xf>
    <xf numFmtId="14" fontId="0" fillId="6" borderId="11" xfId="0" applyNumberFormat="1" applyFill="1" applyBorder="1" applyAlignment="1">
      <alignment horizontal="center" vertical="center"/>
    </xf>
    <xf numFmtId="14" fontId="0" fillId="6" borderId="12" xfId="0" applyNumberFormat="1" applyFill="1" applyBorder="1" applyAlignment="1">
      <alignment horizontal="center" vertical="center"/>
    </xf>
    <xf numFmtId="14" fontId="0" fillId="6" borderId="13" xfId="0" applyNumberFormat="1" applyFill="1" applyBorder="1" applyAlignment="1">
      <alignment horizontal="center" vertical="center"/>
    </xf>
    <xf numFmtId="14" fontId="0" fillId="6" borderId="14" xfId="0" applyNumberFormat="1" applyFill="1" applyBorder="1" applyAlignment="1">
      <alignment horizontal="center" vertical="center"/>
    </xf>
    <xf numFmtId="14" fontId="0" fillId="6" borderId="15" xfId="0" applyNumberFormat="1" applyFill="1" applyBorder="1" applyAlignment="1">
      <alignment horizontal="center" vertical="center"/>
    </xf>
    <xf numFmtId="0" fontId="30" fillId="15" borderId="0" xfId="0" applyFont="1" applyFill="1" applyAlignment="1">
      <alignment horizontal="center" vertical="center" shrinkToFit="1"/>
    </xf>
    <xf numFmtId="0" fontId="15" fillId="11" borderId="10" xfId="0" applyFont="1" applyFill="1" applyBorder="1" applyAlignment="1">
      <alignment horizontal="center" vertical="center"/>
    </xf>
    <xf numFmtId="0" fontId="15" fillId="11" borderId="11" xfId="0" applyFont="1" applyFill="1" applyBorder="1" applyAlignment="1">
      <alignment horizontal="center" vertical="center"/>
    </xf>
    <xf numFmtId="0" fontId="15" fillId="11" borderId="12" xfId="0" applyFont="1" applyFill="1" applyBorder="1" applyAlignment="1">
      <alignment horizontal="center" vertical="center"/>
    </xf>
    <xf numFmtId="0" fontId="15" fillId="11" borderId="13" xfId="0" applyFont="1" applyFill="1" applyBorder="1" applyAlignment="1">
      <alignment horizontal="center" vertical="center"/>
    </xf>
    <xf numFmtId="0" fontId="15" fillId="11" borderId="14" xfId="0" applyFont="1" applyFill="1" applyBorder="1" applyAlignment="1">
      <alignment horizontal="center" vertical="center"/>
    </xf>
    <xf numFmtId="0" fontId="15" fillId="11" borderId="15" xfId="0" applyFont="1" applyFill="1" applyBorder="1" applyAlignment="1">
      <alignment horizontal="center" vertical="center"/>
    </xf>
    <xf numFmtId="0" fontId="36" fillId="0" borderId="0" xfId="0" applyFont="1" applyAlignment="1">
      <alignment horizontal="center" vertical="center"/>
    </xf>
    <xf numFmtId="0" fontId="30" fillId="15" borderId="0" xfId="0" applyFont="1" applyFill="1" applyAlignment="1">
      <alignment horizontal="center"/>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0" xfId="0" applyFont="1" applyAlignment="1">
      <alignment horizontal="center" vertical="center" wrapText="1"/>
    </xf>
    <xf numFmtId="0" fontId="37" fillId="0" borderId="17"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46" fillId="0" borderId="3"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46" fillId="0" borderId="3" xfId="0" applyFont="1" applyBorder="1" applyAlignment="1">
      <alignment horizontal="left" vertical="center"/>
    </xf>
    <xf numFmtId="0" fontId="46" fillId="0" borderId="0" xfId="0" applyFont="1" applyAlignment="1">
      <alignment horizontal="left" vertical="center"/>
    </xf>
    <xf numFmtId="0" fontId="46" fillId="0" borderId="8" xfId="0" applyFont="1" applyBorder="1" applyAlignment="1">
      <alignment horizontal="left" vertical="center"/>
    </xf>
    <xf numFmtId="0" fontId="46" fillId="0" borderId="3" xfId="0" applyFont="1" applyBorder="1" applyAlignment="1">
      <alignment horizontal="right" vertical="center"/>
    </xf>
    <xf numFmtId="0" fontId="46" fillId="0" borderId="0" xfId="0" applyFont="1" applyAlignment="1">
      <alignment horizontal="right" vertical="center"/>
    </xf>
    <xf numFmtId="0" fontId="46" fillId="0" borderId="8" xfId="0" applyFont="1" applyBorder="1" applyAlignment="1">
      <alignment horizontal="right" vertical="center"/>
    </xf>
    <xf numFmtId="0" fontId="46" fillId="0" borderId="2" xfId="0" applyFont="1" applyBorder="1" applyAlignment="1">
      <alignment horizontal="center" vertical="center"/>
    </xf>
    <xf numFmtId="0" fontId="46" fillId="0" borderId="3" xfId="0" applyFont="1" applyBorder="1" applyAlignment="1">
      <alignment horizontal="center" vertical="center"/>
    </xf>
    <xf numFmtId="0" fontId="46" fillId="0" borderId="5" xfId="0" applyFont="1" applyBorder="1" applyAlignment="1">
      <alignment horizontal="center" vertical="center"/>
    </xf>
    <xf numFmtId="0" fontId="46" fillId="0" borderId="0" xfId="0" applyFont="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15" fillId="9" borderId="35" xfId="0" applyFont="1" applyFill="1" applyBorder="1" applyAlignment="1">
      <alignment horizontal="center" vertical="center" wrapText="1"/>
    </xf>
    <xf numFmtId="0" fontId="20" fillId="9" borderId="35" xfId="0" applyFont="1" applyFill="1" applyBorder="1" applyAlignment="1">
      <alignment horizontal="left" vertical="center"/>
    </xf>
    <xf numFmtId="0" fontId="20" fillId="9" borderId="36" xfId="0" applyFont="1" applyFill="1" applyBorder="1" applyAlignment="1">
      <alignment horizontal="left" vertical="center"/>
    </xf>
    <xf numFmtId="169" fontId="20" fillId="0" borderId="45" xfId="1" applyNumberFormat="1" applyFont="1" applyBorder="1" applyAlignment="1" applyProtection="1">
      <alignment horizontal="center" vertical="center"/>
      <protection locked="0"/>
    </xf>
    <xf numFmtId="169" fontId="20" fillId="0" borderId="47" xfId="1" applyNumberFormat="1" applyFont="1" applyBorder="1" applyAlignment="1" applyProtection="1">
      <alignment horizontal="center" vertical="center"/>
      <protection locked="0"/>
    </xf>
    <xf numFmtId="169" fontId="20" fillId="0" borderId="50" xfId="1" applyNumberFormat="1" applyFont="1" applyBorder="1" applyAlignment="1" applyProtection="1">
      <alignment horizontal="center" vertical="center"/>
      <protection locked="0"/>
    </xf>
    <xf numFmtId="169" fontId="20" fillId="0" borderId="52" xfId="1" applyNumberFormat="1" applyFont="1" applyBorder="1" applyAlignment="1" applyProtection="1">
      <alignment horizontal="center" vertical="center"/>
      <protection locked="0"/>
    </xf>
    <xf numFmtId="167" fontId="47" fillId="0" borderId="2" xfId="1" applyNumberFormat="1" applyFont="1" applyBorder="1" applyAlignment="1">
      <alignment horizontal="center" vertical="center"/>
    </xf>
    <xf numFmtId="167" fontId="47" fillId="0" borderId="3" xfId="1" applyNumberFormat="1" applyFont="1" applyBorder="1" applyAlignment="1">
      <alignment horizontal="center" vertical="center"/>
    </xf>
    <xf numFmtId="167" fontId="47" fillId="0" borderId="4" xfId="1" applyNumberFormat="1" applyFont="1" applyBorder="1" applyAlignment="1">
      <alignment horizontal="center" vertical="center"/>
    </xf>
    <xf numFmtId="167" fontId="47" fillId="0" borderId="5" xfId="1" applyNumberFormat="1" applyFont="1" applyBorder="1" applyAlignment="1">
      <alignment horizontal="center" vertical="center"/>
    </xf>
    <xf numFmtId="167" fontId="47" fillId="0" borderId="0" xfId="1" applyNumberFormat="1" applyFont="1" applyBorder="1" applyAlignment="1">
      <alignment horizontal="center" vertical="center"/>
    </xf>
    <xf numFmtId="167" fontId="47" fillId="0" borderId="6" xfId="1" applyNumberFormat="1" applyFont="1" applyBorder="1" applyAlignment="1">
      <alignment horizontal="center" vertical="center"/>
    </xf>
    <xf numFmtId="167" fontId="47" fillId="0" borderId="7" xfId="1" applyNumberFormat="1" applyFont="1" applyBorder="1" applyAlignment="1">
      <alignment horizontal="center" vertical="center"/>
    </xf>
    <xf numFmtId="167" fontId="47" fillId="0" borderId="8" xfId="1" applyNumberFormat="1" applyFont="1" applyBorder="1" applyAlignment="1">
      <alignment horizontal="center" vertical="center"/>
    </xf>
    <xf numFmtId="167" fontId="47" fillId="0" borderId="9" xfId="1" applyNumberFormat="1" applyFont="1" applyBorder="1" applyAlignment="1">
      <alignment horizontal="center" vertical="center"/>
    </xf>
    <xf numFmtId="9" fontId="20" fillId="0" borderId="59" xfId="0" applyNumberFormat="1" applyFont="1" applyBorder="1" applyAlignment="1">
      <alignment horizontal="center" vertical="center"/>
    </xf>
    <xf numFmtId="0" fontId="20" fillId="0" borderId="34" xfId="0" applyFont="1" applyBorder="1" applyAlignment="1">
      <alignment horizontal="center" vertical="center"/>
    </xf>
    <xf numFmtId="0" fontId="20" fillId="0" borderId="128" xfId="0" applyFont="1" applyBorder="1" applyAlignment="1">
      <alignment horizontal="center" vertical="center"/>
    </xf>
    <xf numFmtId="0" fontId="20" fillId="0" borderId="129" xfId="0" applyFont="1" applyBorder="1" applyAlignment="1">
      <alignment horizontal="center" vertical="center"/>
    </xf>
    <xf numFmtId="0" fontId="20" fillId="0" borderId="45" xfId="0" applyFont="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52" xfId="0" applyFont="1" applyBorder="1" applyAlignment="1" applyProtection="1">
      <alignment horizontal="center" vertical="center"/>
      <protection locked="0"/>
    </xf>
    <xf numFmtId="0" fontId="20" fillId="9" borderId="45" xfId="0" applyFont="1" applyFill="1" applyBorder="1" applyAlignment="1">
      <alignment horizontal="left" vertical="center"/>
    </xf>
    <xf numFmtId="0" fontId="20" fillId="9" borderId="46" xfId="0" applyFont="1" applyFill="1" applyBorder="1" applyAlignment="1">
      <alignment horizontal="left" vertical="center"/>
    </xf>
    <xf numFmtId="0" fontId="20" fillId="9" borderId="127" xfId="0" applyFont="1" applyFill="1" applyBorder="1" applyAlignment="1">
      <alignment horizontal="left" vertical="center"/>
    </xf>
    <xf numFmtId="0" fontId="20" fillId="9" borderId="50" xfId="0" applyFont="1" applyFill="1" applyBorder="1" applyAlignment="1">
      <alignment horizontal="left" vertical="center"/>
    </xf>
    <xf numFmtId="0" fontId="20" fillId="9" borderId="51" xfId="0" applyFont="1" applyFill="1" applyBorder="1" applyAlignment="1">
      <alignment horizontal="left" vertical="center"/>
    </xf>
    <xf numFmtId="0" fontId="20" fillId="9" borderId="120" xfId="0" applyFont="1" applyFill="1" applyBorder="1" applyAlignment="1">
      <alignment horizontal="left" vertical="center"/>
    </xf>
    <xf numFmtId="169" fontId="20" fillId="0" borderId="43" xfId="1" applyNumberFormat="1" applyFont="1" applyBorder="1" applyAlignment="1">
      <alignment horizontal="center" vertical="center"/>
    </xf>
    <xf numFmtId="169" fontId="20" fillId="0" borderId="4" xfId="1" applyNumberFormat="1" applyFont="1" applyBorder="1" applyAlignment="1">
      <alignment horizontal="center" vertical="center"/>
    </xf>
    <xf numFmtId="169" fontId="20" fillId="0" borderId="44" xfId="1" applyNumberFormat="1" applyFont="1" applyBorder="1" applyAlignment="1">
      <alignment horizontal="center" vertical="center"/>
    </xf>
    <xf numFmtId="169" fontId="20" fillId="0" borderId="9" xfId="1" applyNumberFormat="1" applyFont="1" applyBorder="1" applyAlignment="1">
      <alignment horizontal="center" vertical="center"/>
    </xf>
    <xf numFmtId="0" fontId="20" fillId="9" borderId="59" xfId="0" applyFont="1" applyFill="1" applyBorder="1" applyAlignment="1">
      <alignment horizontal="center" vertical="center"/>
    </xf>
    <xf numFmtId="0" fontId="20" fillId="9" borderId="27" xfId="0" applyFont="1" applyFill="1" applyBorder="1" applyAlignment="1">
      <alignment horizontal="center" vertical="center"/>
    </xf>
    <xf numFmtId="0" fontId="20" fillId="9" borderId="63" xfId="0" applyFont="1" applyFill="1" applyBorder="1" applyAlignment="1">
      <alignment horizontal="center" vertical="center"/>
    </xf>
    <xf numFmtId="0" fontId="20" fillId="9" borderId="29" xfId="0" applyFont="1" applyFill="1" applyBorder="1" applyAlignment="1">
      <alignment horizontal="center" vertical="center"/>
    </xf>
    <xf numFmtId="0" fontId="20" fillId="9" borderId="0" xfId="0" applyFont="1" applyFill="1" applyAlignment="1">
      <alignment horizontal="center" vertical="center"/>
    </xf>
    <xf numFmtId="0" fontId="20" fillId="9" borderId="6" xfId="0" applyFont="1" applyFill="1" applyBorder="1" applyAlignment="1">
      <alignment horizontal="center" vertical="center"/>
    </xf>
    <xf numFmtId="169" fontId="20" fillId="0" borderId="2" xfId="1" applyNumberFormat="1" applyFont="1" applyBorder="1" applyAlignment="1" applyProtection="1">
      <alignment horizontal="center" vertical="center"/>
      <protection locked="0"/>
    </xf>
    <xf numFmtId="169" fontId="20" fillId="0" borderId="4" xfId="1" applyNumberFormat="1" applyFont="1" applyBorder="1" applyAlignment="1" applyProtection="1">
      <alignment horizontal="center" vertical="center"/>
      <protection locked="0"/>
    </xf>
    <xf numFmtId="169" fontId="20" fillId="0" borderId="7" xfId="1" applyNumberFormat="1" applyFont="1" applyBorder="1" applyAlignment="1" applyProtection="1">
      <alignment horizontal="center" vertical="center"/>
      <protection locked="0"/>
    </xf>
    <xf numFmtId="169" fontId="20" fillId="0" borderId="9" xfId="1" applyNumberFormat="1" applyFont="1" applyBorder="1" applyAlignment="1" applyProtection="1">
      <alignment horizontal="center" vertical="center"/>
      <protection locked="0"/>
    </xf>
    <xf numFmtId="0" fontId="15" fillId="9" borderId="59"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9" borderId="28"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26" xfId="0" applyFont="1" applyFill="1" applyBorder="1" applyAlignment="1">
      <alignment horizontal="center" vertical="center" wrapText="1"/>
    </xf>
    <xf numFmtId="0" fontId="15" fillId="9" borderId="30" xfId="0" applyFont="1" applyFill="1" applyBorder="1" applyAlignment="1">
      <alignment horizontal="center" vertical="center" wrapText="1"/>
    </xf>
    <xf numFmtId="169" fontId="20" fillId="0" borderId="2" xfId="1" applyNumberFormat="1" applyFont="1" applyBorder="1" applyAlignment="1">
      <alignment horizontal="center" vertical="center"/>
    </xf>
    <xf numFmtId="169" fontId="20" fillId="0" borderId="7" xfId="1" applyNumberFormat="1" applyFont="1" applyBorder="1" applyAlignment="1">
      <alignment horizontal="center" vertical="center"/>
    </xf>
    <xf numFmtId="0" fontId="25" fillId="0" borderId="0" xfId="0" applyFont="1" applyAlignment="1">
      <alignment horizontal="center"/>
    </xf>
    <xf numFmtId="167" fontId="25" fillId="0" borderId="0" xfId="0" applyNumberFormat="1" applyFont="1" applyAlignment="1">
      <alignment horizontal="center"/>
    </xf>
    <xf numFmtId="167" fontId="20" fillId="0" borderId="43" xfId="1" applyNumberFormat="1" applyFont="1" applyBorder="1" applyAlignment="1">
      <alignment horizontal="center" vertical="center"/>
    </xf>
    <xf numFmtId="167" fontId="20" fillId="0" borderId="4" xfId="1" applyNumberFormat="1" applyFont="1" applyBorder="1" applyAlignment="1">
      <alignment horizontal="center" vertical="center"/>
    </xf>
    <xf numFmtId="167" fontId="20" fillId="0" borderId="44" xfId="1" applyNumberFormat="1" applyFont="1" applyBorder="1" applyAlignment="1">
      <alignment horizontal="center" vertical="center"/>
    </xf>
    <xf numFmtId="167" fontId="20" fillId="0" borderId="9" xfId="1" applyNumberFormat="1" applyFont="1" applyBorder="1" applyAlignment="1">
      <alignment horizontal="center" vertical="center"/>
    </xf>
    <xf numFmtId="0" fontId="49" fillId="15" borderId="0" xfId="4" applyFont="1" applyFill="1" applyAlignment="1">
      <alignment horizontal="center" vertical="center"/>
    </xf>
    <xf numFmtId="0" fontId="47" fillId="9" borderId="35" xfId="0" applyFont="1" applyFill="1" applyBorder="1" applyAlignment="1">
      <alignment horizontal="center" vertical="center"/>
    </xf>
    <xf numFmtId="166" fontId="47" fillId="0" borderId="35" xfId="2" applyNumberFormat="1" applyFont="1" applyBorder="1" applyAlignment="1">
      <alignment horizontal="center" vertical="center"/>
    </xf>
    <xf numFmtId="166" fontId="47" fillId="0" borderId="69" xfId="2" applyNumberFormat="1" applyFont="1" applyBorder="1" applyAlignment="1">
      <alignment horizontal="center" vertical="center"/>
    </xf>
    <xf numFmtId="0" fontId="20" fillId="9" borderId="59" xfId="0" applyFont="1" applyFill="1" applyBorder="1" applyAlignment="1">
      <alignment horizontal="left" vertical="center"/>
    </xf>
    <xf numFmtId="0" fontId="20" fillId="9" borderId="27" xfId="0" applyFont="1" applyFill="1" applyBorder="1" applyAlignment="1">
      <alignment horizontal="left" vertical="center"/>
    </xf>
    <xf numFmtId="0" fontId="20" fillId="9" borderId="63" xfId="0" applyFont="1" applyFill="1" applyBorder="1" applyAlignment="1">
      <alignment horizontal="left" vertical="center"/>
    </xf>
    <xf numFmtId="0" fontId="20" fillId="9" borderId="32" xfId="0" applyFont="1" applyFill="1" applyBorder="1" applyAlignment="1">
      <alignment horizontal="left" vertical="center"/>
    </xf>
    <xf numFmtId="0" fontId="20" fillId="9" borderId="26" xfId="0" applyFont="1" applyFill="1" applyBorder="1" applyAlignment="1">
      <alignment horizontal="left" vertical="center"/>
    </xf>
    <xf numFmtId="0" fontId="20" fillId="9" borderId="62" xfId="0" applyFont="1" applyFill="1" applyBorder="1" applyAlignment="1">
      <alignment horizontal="left" vertical="center"/>
    </xf>
    <xf numFmtId="167" fontId="47" fillId="0" borderId="2" xfId="0" applyNumberFormat="1" applyFont="1" applyBorder="1" applyAlignment="1">
      <alignment horizontal="center" vertical="center"/>
    </xf>
    <xf numFmtId="167" fontId="47" fillId="0" borderId="3" xfId="0" applyNumberFormat="1" applyFont="1" applyBorder="1" applyAlignment="1">
      <alignment horizontal="center" vertical="center"/>
    </xf>
    <xf numFmtId="167" fontId="47" fillId="0" borderId="4" xfId="0" applyNumberFormat="1" applyFont="1" applyBorder="1" applyAlignment="1">
      <alignment horizontal="center" vertical="center"/>
    </xf>
    <xf numFmtId="167" fontId="47" fillId="0" borderId="5" xfId="0" applyNumberFormat="1" applyFont="1" applyBorder="1" applyAlignment="1">
      <alignment horizontal="center" vertical="center"/>
    </xf>
    <xf numFmtId="167" fontId="47" fillId="0" borderId="0" xfId="0" applyNumberFormat="1" applyFont="1" applyAlignment="1">
      <alignment horizontal="center" vertical="center"/>
    </xf>
    <xf numFmtId="167" fontId="47" fillId="0" borderId="6" xfId="0" applyNumberFormat="1" applyFont="1" applyBorder="1" applyAlignment="1">
      <alignment horizontal="center" vertical="center"/>
    </xf>
    <xf numFmtId="167" fontId="47" fillId="0" borderId="7" xfId="0" applyNumberFormat="1" applyFont="1" applyBorder="1" applyAlignment="1">
      <alignment horizontal="center" vertical="center"/>
    </xf>
    <xf numFmtId="167" fontId="47" fillId="0" borderId="8" xfId="0" applyNumberFormat="1" applyFont="1" applyBorder="1" applyAlignment="1">
      <alignment horizontal="center" vertical="center"/>
    </xf>
    <xf numFmtId="167" fontId="47" fillId="0" borderId="9"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44" fontId="20" fillId="0" borderId="2" xfId="0" applyNumberFormat="1" applyFont="1" applyBorder="1" applyAlignment="1" applyProtection="1">
      <alignment horizontal="left" vertical="center"/>
      <protection locked="0"/>
    </xf>
    <xf numFmtId="0" fontId="20" fillId="0" borderId="3" xfId="0" applyFont="1" applyBorder="1" applyAlignment="1" applyProtection="1">
      <alignment horizontal="left" vertical="center"/>
      <protection locked="0"/>
    </xf>
    <xf numFmtId="0" fontId="20" fillId="0" borderId="4"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20" fillId="0" borderId="9" xfId="0" applyFont="1" applyBorder="1" applyAlignment="1" applyProtection="1">
      <alignment horizontal="left" vertical="center"/>
      <protection locked="0"/>
    </xf>
    <xf numFmtId="0" fontId="20" fillId="0" borderId="2" xfId="0" applyFont="1" applyBorder="1" applyAlignment="1" applyProtection="1">
      <alignment horizontal="center" vertical="center" wrapText="1"/>
      <protection locked="0"/>
    </xf>
    <xf numFmtId="0" fontId="20" fillId="0" borderId="3"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34" fillId="9" borderId="2" xfId="0" applyFont="1" applyFill="1" applyBorder="1" applyAlignment="1">
      <alignment horizontal="center" vertical="center"/>
    </xf>
    <xf numFmtId="0" fontId="34" fillId="9" borderId="3" xfId="0" applyFont="1" applyFill="1" applyBorder="1" applyAlignment="1">
      <alignment horizontal="center" vertical="center"/>
    </xf>
    <xf numFmtId="0" fontId="34" fillId="9" borderId="4" xfId="0" applyFont="1" applyFill="1" applyBorder="1" applyAlignment="1">
      <alignment horizontal="center" vertical="center"/>
    </xf>
    <xf numFmtId="0" fontId="34" fillId="9" borderId="7" xfId="0" applyFont="1" applyFill="1" applyBorder="1" applyAlignment="1">
      <alignment horizontal="center" vertical="center"/>
    </xf>
    <xf numFmtId="0" fontId="34" fillId="9" borderId="8" xfId="0" applyFont="1" applyFill="1" applyBorder="1" applyAlignment="1">
      <alignment horizontal="center" vertical="center"/>
    </xf>
    <xf numFmtId="0" fontId="34" fillId="9" borderId="9" xfId="0" applyFont="1" applyFill="1" applyBorder="1" applyAlignment="1">
      <alignment horizontal="center" vertical="center"/>
    </xf>
    <xf numFmtId="44" fontId="20" fillId="0" borderId="2" xfId="0" applyNumberFormat="1"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9" xfId="0" applyFont="1" applyBorder="1" applyAlignment="1">
      <alignment horizontal="left" vertical="center"/>
    </xf>
    <xf numFmtId="0" fontId="20" fillId="9" borderId="34" xfId="0" applyFont="1" applyFill="1" applyBorder="1" applyAlignment="1">
      <alignment horizontal="center" vertical="center"/>
    </xf>
    <xf numFmtId="0" fontId="20" fillId="9" borderId="32" xfId="0" applyFont="1" applyFill="1" applyBorder="1" applyAlignment="1">
      <alignment horizontal="center" vertical="center"/>
    </xf>
    <xf numFmtId="0" fontId="20" fillId="9" borderId="26" xfId="0" applyFont="1" applyFill="1" applyBorder="1" applyAlignment="1">
      <alignment horizontal="center" vertical="center"/>
    </xf>
    <xf numFmtId="0" fontId="20" fillId="9" borderId="30" xfId="0" applyFont="1" applyFill="1" applyBorder="1" applyAlignment="1">
      <alignment horizontal="center" vertical="center"/>
    </xf>
    <xf numFmtId="0" fontId="57" fillId="7" borderId="59" xfId="0" applyFont="1" applyFill="1" applyBorder="1" applyAlignment="1" applyProtection="1">
      <alignment horizontal="center" vertical="center"/>
      <protection locked="0"/>
    </xf>
    <xf numFmtId="0" fontId="57" fillId="7" borderId="27" xfId="0" applyFont="1" applyFill="1" applyBorder="1" applyAlignment="1" applyProtection="1">
      <alignment horizontal="center" vertical="center"/>
      <protection locked="0"/>
    </xf>
    <xf numFmtId="0" fontId="57" fillId="7" borderId="34" xfId="0" applyFont="1" applyFill="1" applyBorder="1" applyAlignment="1" applyProtection="1">
      <alignment horizontal="center" vertical="center"/>
      <protection locked="0"/>
    </xf>
    <xf numFmtId="0" fontId="57" fillId="7" borderId="29" xfId="0" applyFont="1" applyFill="1" applyBorder="1" applyAlignment="1" applyProtection="1">
      <alignment horizontal="center" vertical="center"/>
      <protection locked="0"/>
    </xf>
    <xf numFmtId="0" fontId="57" fillId="7" borderId="0" xfId="0" applyFont="1" applyFill="1" applyAlignment="1" applyProtection="1">
      <alignment horizontal="center" vertical="center"/>
      <protection locked="0"/>
    </xf>
    <xf numFmtId="0" fontId="57" fillId="7" borderId="28" xfId="0" applyFont="1" applyFill="1" applyBorder="1" applyAlignment="1" applyProtection="1">
      <alignment horizontal="center" vertical="center"/>
      <protection locked="0"/>
    </xf>
    <xf numFmtId="0" fontId="58" fillId="0" borderId="2" xfId="0" applyFont="1" applyBorder="1" applyAlignment="1" applyProtection="1">
      <alignment horizontal="left" vertical="top" wrapText="1"/>
      <protection locked="0"/>
    </xf>
    <xf numFmtId="0" fontId="58" fillId="0" borderId="3" xfId="0" applyFont="1" applyBorder="1" applyAlignment="1" applyProtection="1">
      <alignment horizontal="left" vertical="top" wrapText="1"/>
      <protection locked="0"/>
    </xf>
    <xf numFmtId="0" fontId="58" fillId="0" borderId="4" xfId="0" applyFont="1" applyBorder="1" applyAlignment="1" applyProtection="1">
      <alignment horizontal="left" vertical="top" wrapText="1"/>
      <protection locked="0"/>
    </xf>
    <xf numFmtId="0" fontId="58" fillId="0" borderId="5" xfId="0" applyFont="1" applyBorder="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0" borderId="6" xfId="0" applyFont="1" applyBorder="1" applyAlignment="1" applyProtection="1">
      <alignment horizontal="left" vertical="top" wrapText="1"/>
      <protection locked="0"/>
    </xf>
    <xf numFmtId="0" fontId="58" fillId="0" borderId="7" xfId="0" applyFont="1" applyBorder="1" applyAlignment="1" applyProtection="1">
      <alignment horizontal="left" vertical="top" wrapText="1"/>
      <protection locked="0"/>
    </xf>
    <xf numFmtId="0" fontId="58" fillId="0" borderId="8" xfId="0" applyFont="1" applyBorder="1" applyAlignment="1" applyProtection="1">
      <alignment horizontal="left" vertical="top" wrapText="1"/>
      <protection locked="0"/>
    </xf>
    <xf numFmtId="0" fontId="58" fillId="0" borderId="9" xfId="0" applyFont="1" applyBorder="1" applyAlignment="1" applyProtection="1">
      <alignment horizontal="left" vertical="top" wrapText="1"/>
      <protection locked="0"/>
    </xf>
    <xf numFmtId="0" fontId="34" fillId="9" borderId="5" xfId="0" applyFont="1" applyFill="1" applyBorder="1" applyAlignment="1">
      <alignment horizontal="center" vertical="center"/>
    </xf>
    <xf numFmtId="0" fontId="34" fillId="9" borderId="0" xfId="0" applyFont="1" applyFill="1" applyAlignment="1">
      <alignment horizontal="center" vertical="center"/>
    </xf>
    <xf numFmtId="167" fontId="34" fillId="9" borderId="3" xfId="0" applyNumberFormat="1" applyFont="1" applyFill="1" applyBorder="1" applyAlignment="1">
      <alignment horizontal="right" vertical="center"/>
    </xf>
    <xf numFmtId="167" fontId="34" fillId="9" borderId="0" xfId="0" applyNumberFormat="1" applyFont="1" applyFill="1" applyAlignment="1">
      <alignment horizontal="right" vertical="center"/>
    </xf>
    <xf numFmtId="167" fontId="34" fillId="9" borderId="8" xfId="0" applyNumberFormat="1" applyFont="1" applyFill="1" applyBorder="1" applyAlignment="1">
      <alignment horizontal="right" vertical="center"/>
    </xf>
    <xf numFmtId="0" fontId="34" fillId="9" borderId="3" xfId="0" applyFont="1" applyFill="1" applyBorder="1" applyAlignment="1">
      <alignment horizontal="left" vertical="center"/>
    </xf>
    <xf numFmtId="0" fontId="34" fillId="9" borderId="0" xfId="0" applyFont="1" applyFill="1" applyAlignment="1">
      <alignment horizontal="left" vertical="center"/>
    </xf>
    <xf numFmtId="0" fontId="34" fillId="9" borderId="8" xfId="0" applyFont="1" applyFill="1" applyBorder="1" applyAlignment="1">
      <alignment horizontal="left" vertical="center"/>
    </xf>
    <xf numFmtId="0" fontId="34" fillId="9" borderId="6" xfId="0" applyFont="1" applyFill="1" applyBorder="1" applyAlignment="1">
      <alignment horizontal="center" vertical="center"/>
    </xf>
  </cellXfs>
  <cellStyles count="7">
    <cellStyle name="Insatisfaisant" xfId="6" builtinId="27"/>
    <cellStyle name="Lien hypertexte" xfId="4" builtinId="8"/>
    <cellStyle name="Milliers" xfId="1" builtinId="3"/>
    <cellStyle name="Monétaire" xfId="2" builtinId="4"/>
    <cellStyle name="Normal" xfId="0" builtinId="0"/>
    <cellStyle name="Normal 2" xfId="5"/>
    <cellStyle name="Pourcentage" xfId="3" builtinId="5"/>
  </cellStyles>
  <dxfs count="273">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hair">
          <color auto="1"/>
        </left>
        <right style="hair">
          <color auto="1"/>
        </right>
        <top style="hair">
          <color auto="1"/>
        </top>
        <bottom style="hair">
          <color auto="1"/>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theme="2" tint="-9.9948118533890809E-2"/>
        </patternFill>
      </fill>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ill>
        <patternFill>
          <bgColor theme="5" tint="0.59996337778862885"/>
        </patternFill>
      </fill>
      <border>
        <left style="hair">
          <color auto="1"/>
        </left>
        <right style="hair">
          <color auto="1"/>
        </right>
        <top style="hair">
          <color auto="1"/>
        </top>
        <bottom style="hair">
          <color auto="1"/>
        </bottom>
        <vertical/>
        <horizontal/>
      </border>
    </dxf>
    <dxf>
      <font>
        <color rgb="FF9C0006"/>
      </font>
      <fill>
        <patternFill>
          <bgColor rgb="FFFFC7CE"/>
        </patternFill>
      </fill>
    </dxf>
    <dxf>
      <font>
        <color rgb="FF9C0006"/>
      </font>
      <fill>
        <patternFill>
          <bgColor theme="2" tint="-9.9948118533890809E-2"/>
        </patternFill>
      </fill>
    </dxf>
    <dxf>
      <font>
        <color rgb="FF9C0006"/>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theme="5" tint="0.59996337778862885"/>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6EFCE"/>
      <color rgb="FFFF99FF"/>
      <color rgb="FFFF3F3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Grille_analyse!$H$159</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Grille_analyse!$G$160:$G$164</c:f>
              <c:strCache>
                <c:ptCount val="5"/>
                <c:pt idx="0">
                  <c:v>Objectifs</c:v>
                </c:pt>
                <c:pt idx="1">
                  <c:v>Méthode</c:v>
                </c:pt>
                <c:pt idx="2">
                  <c:v>Mise en œuvre</c:v>
                </c:pt>
                <c:pt idx="3">
                  <c:v>Ressources</c:v>
                </c:pt>
                <c:pt idx="4">
                  <c:v>Suivi - Evaluation</c:v>
                </c:pt>
              </c:strCache>
            </c:strRef>
          </c:cat>
          <c:val>
            <c:numRef>
              <c:f>Grille_analyse!$H$160:$H$164</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Grille_analyse!$J$159</c:f>
              <c:strCache>
                <c:ptCount val="1"/>
                <c:pt idx="0">
                  <c:v>Moyenne</c:v>
                </c:pt>
              </c:strCache>
            </c:strRef>
          </c:tx>
          <c:spPr>
            <a:noFill/>
            <a:ln w="9525" cap="flat" cmpd="sng" algn="ctr">
              <a:solidFill>
                <a:schemeClr val="tx1"/>
              </a:solidFill>
              <a:round/>
            </a:ln>
            <a:effectLst/>
          </c:spPr>
          <c:cat>
            <c:strRef>
              <c:f>Grille_analyse!$G$160:$G$164</c:f>
              <c:strCache>
                <c:ptCount val="5"/>
                <c:pt idx="0">
                  <c:v>Objectifs</c:v>
                </c:pt>
                <c:pt idx="1">
                  <c:v>Méthode</c:v>
                </c:pt>
                <c:pt idx="2">
                  <c:v>Mise en œuvre</c:v>
                </c:pt>
                <c:pt idx="3">
                  <c:v>Ressources</c:v>
                </c:pt>
                <c:pt idx="4">
                  <c:v>Suivi - Evaluation</c:v>
                </c:pt>
              </c:strCache>
            </c:strRef>
          </c:cat>
          <c:val>
            <c:numRef>
              <c:f>Grille_analyse!$J$160:$J$164</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550171936"/>
        <c:axId val="1561198160"/>
        <c:extLst>
          <c:ext xmlns:c15="http://schemas.microsoft.com/office/drawing/2012/chart" uri="{02D57815-91ED-43cb-92C2-25804820EDAC}">
            <c15:filteredRadarSeries>
              <c15:ser>
                <c:idx val="1"/>
                <c:order val="1"/>
                <c:tx>
                  <c:strRef>
                    <c:extLst>
                      <c:ext uri="{02D57815-91ED-43cb-92C2-25804820EDAC}">
                        <c15:formulaRef>
                          <c15:sqref>Grille_analyse!$I$159</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Grille_analyse!$G$160:$G$164</c15:sqref>
                        </c15:formulaRef>
                      </c:ext>
                    </c:extLst>
                    <c:strCache>
                      <c:ptCount val="5"/>
                      <c:pt idx="0">
                        <c:v>Objectifs</c:v>
                      </c:pt>
                      <c:pt idx="1">
                        <c:v>Méthode</c:v>
                      </c:pt>
                      <c:pt idx="2">
                        <c:v>Mise en œuvre</c:v>
                      </c:pt>
                      <c:pt idx="3">
                        <c:v>Ressources</c:v>
                      </c:pt>
                      <c:pt idx="4">
                        <c:v>Suivi - Evaluation</c:v>
                      </c:pt>
                    </c:strCache>
                  </c:strRef>
                </c:cat>
                <c:val>
                  <c:numRef>
                    <c:extLst>
                      <c:ext uri="{02D57815-91ED-43cb-92C2-25804820EDAC}">
                        <c15:formulaRef>
                          <c15:sqref>Grille_analyse!$I$160:$I$164</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Grille_analyse!$K$159</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Grille_analyse!$G$160:$G$164</c15:sqref>
                        </c15:formulaRef>
                      </c:ext>
                    </c:extLst>
                    <c:strCache>
                      <c:ptCount val="5"/>
                      <c:pt idx="0">
                        <c:v>Objectifs</c:v>
                      </c:pt>
                      <c:pt idx="1">
                        <c:v>Méthode</c:v>
                      </c:pt>
                      <c:pt idx="2">
                        <c:v>Mise en œuvre</c:v>
                      </c:pt>
                      <c:pt idx="3">
                        <c:v>Ressources</c:v>
                      </c:pt>
                      <c:pt idx="4">
                        <c:v>Suivi - Evaluation</c:v>
                      </c:pt>
                    </c:strCache>
                  </c:strRef>
                </c:cat>
                <c:val>
                  <c:numRef>
                    <c:extLst xmlns:c15="http://schemas.microsoft.com/office/drawing/2012/chart">
                      <c:ext xmlns:c15="http://schemas.microsoft.com/office/drawing/2012/chart" uri="{02D57815-91ED-43cb-92C2-25804820EDAC}">
                        <c15:formulaRef>
                          <c15:sqref>Grille_analyse!$K$160:$K$164</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55017193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61198160"/>
        <c:crosses val="autoZero"/>
        <c:auto val="1"/>
        <c:lblAlgn val="ctr"/>
        <c:lblOffset val="100"/>
        <c:noMultiLvlLbl val="0"/>
      </c:catAx>
      <c:valAx>
        <c:axId val="1561198160"/>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55017193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age de garde'!Zone_d_impression"/><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2.jpeg"/><Relationship Id="rId13" Type="http://schemas.openxmlformats.org/officeDocument/2006/relationships/image" Target="../media/image38.png"/><Relationship Id="rId3" Type="http://schemas.openxmlformats.org/officeDocument/2006/relationships/hyperlink" Target="#Grille_analyse!A1"/><Relationship Id="rId7" Type="http://schemas.openxmlformats.org/officeDocument/2006/relationships/image" Target="../media/image21.png"/><Relationship Id="rId12" Type="http://schemas.openxmlformats.org/officeDocument/2006/relationships/chart" Target="../charts/chart1.xml"/><Relationship Id="rId2" Type="http://schemas.openxmlformats.org/officeDocument/2006/relationships/image" Target="../media/image59.jpeg"/><Relationship Id="rId1" Type="http://schemas.openxmlformats.org/officeDocument/2006/relationships/hyperlink" Target="#'0 - Page de garde'!Zone_d_impression"/><Relationship Id="rId6" Type="http://schemas.openxmlformats.org/officeDocument/2006/relationships/image" Target="../media/image61.png"/><Relationship Id="rId11" Type="http://schemas.openxmlformats.org/officeDocument/2006/relationships/image" Target="../media/image65.png"/><Relationship Id="rId5" Type="http://schemas.openxmlformats.org/officeDocument/2006/relationships/image" Target="../media/image4.png"/><Relationship Id="rId10" Type="http://schemas.openxmlformats.org/officeDocument/2006/relationships/image" Target="../media/image64.png"/><Relationship Id="rId4" Type="http://schemas.openxmlformats.org/officeDocument/2006/relationships/image" Target="../media/image60.png"/><Relationship Id="rId9" Type="http://schemas.openxmlformats.org/officeDocument/2006/relationships/image" Target="../media/image63.png"/><Relationship Id="rId14" Type="http://schemas.openxmlformats.org/officeDocument/2006/relationships/image" Target="../media/image66.jpeg"/></Relationships>
</file>

<file path=xl/drawings/_rels/drawing2.xml.rels><?xml version="1.0" encoding="UTF-8" standalone="yes"?>
<Relationships xmlns="http://schemas.openxmlformats.org/package/2006/relationships"><Relationship Id="rId8" Type="http://schemas.openxmlformats.org/officeDocument/2006/relationships/hyperlink" Target="#Objectifs!Zone_d_impression"/><Relationship Id="rId13" Type="http://schemas.openxmlformats.org/officeDocument/2006/relationships/image" Target="../media/image9.jpeg"/><Relationship Id="rId18" Type="http://schemas.openxmlformats.org/officeDocument/2006/relationships/image" Target="../media/image12.png"/><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openxmlformats.org/officeDocument/2006/relationships/hyperlink" Target="#Financement!Zone_d_impression"/><Relationship Id="rId17" Type="http://schemas.openxmlformats.org/officeDocument/2006/relationships/image" Target="../media/image11.png"/><Relationship Id="rId2" Type="http://schemas.openxmlformats.org/officeDocument/2006/relationships/hyperlink" Target="#Identification!Zone_d_impression"/><Relationship Id="rId16" Type="http://schemas.openxmlformats.org/officeDocument/2006/relationships/hyperlink" Target="#Couverture_territoriale!Zone_d_impression"/><Relationship Id="rId20" Type="http://schemas.openxmlformats.org/officeDocument/2006/relationships/hyperlink" Target="#Evaluation!Zone_d_impression"/><Relationship Id="rId1" Type="http://schemas.openxmlformats.org/officeDocument/2006/relationships/image" Target="../media/image3.jpeg"/><Relationship Id="rId6" Type="http://schemas.openxmlformats.org/officeDocument/2006/relationships/hyperlink" Target="#Motivations!Zone_d_impression"/><Relationship Id="rId11" Type="http://schemas.openxmlformats.org/officeDocument/2006/relationships/image" Target="../media/image8.png"/><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image" Target="../media/image16.png"/><Relationship Id="rId10" Type="http://schemas.openxmlformats.org/officeDocument/2006/relationships/hyperlink" Target="#'Mise en oeuvre'!Zone_d_impression"/><Relationship Id="rId19" Type="http://schemas.openxmlformats.org/officeDocument/2006/relationships/image" Target="../media/image13.jpeg"/><Relationship Id="rId4" Type="http://schemas.openxmlformats.org/officeDocument/2006/relationships/hyperlink" Target="#Th&#233;matiques!Zone_d_impression"/><Relationship Id="rId9" Type="http://schemas.openxmlformats.org/officeDocument/2006/relationships/image" Target="../media/image7.png"/><Relationship Id="rId14" Type="http://schemas.openxmlformats.org/officeDocument/2006/relationships/hyperlink" Target="#'Lisez-moi'!Impression_des_titres"/><Relationship Id="rId22"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hyperlink" Target="#'Page de garde'!Zone_d_impression"/><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16.png"/><Relationship Id="rId2" Type="http://schemas.openxmlformats.org/officeDocument/2006/relationships/image" Target="../media/image24.jpeg"/><Relationship Id="rId1" Type="http://schemas.openxmlformats.org/officeDocument/2006/relationships/hyperlink" Target="#'Page de garde'!Zone_d_impression"/><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png"/><Relationship Id="rId10" Type="http://schemas.openxmlformats.org/officeDocument/2006/relationships/image" Target="../media/image32.jpeg"/><Relationship Id="rId4" Type="http://schemas.openxmlformats.org/officeDocument/2006/relationships/image" Target="../media/image26.png"/><Relationship Id="rId9" Type="http://schemas.openxmlformats.org/officeDocument/2006/relationships/image" Target="../media/image3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5.jpeg"/><Relationship Id="rId7" Type="http://schemas.openxmlformats.org/officeDocument/2006/relationships/image" Target="../media/image38.png"/><Relationship Id="rId2" Type="http://schemas.openxmlformats.org/officeDocument/2006/relationships/image" Target="../media/image34.jpeg"/><Relationship Id="rId1" Type="http://schemas.openxmlformats.org/officeDocument/2006/relationships/hyperlink" Target="#'Page de garde'!Zone_d_impression"/><Relationship Id="rId6" Type="http://schemas.openxmlformats.org/officeDocument/2006/relationships/image" Target="../media/image37.jpeg"/><Relationship Id="rId5" Type="http://schemas.openxmlformats.org/officeDocument/2006/relationships/image" Target="../media/image36.png"/><Relationship Id="rId4" Type="http://schemas.openxmlformats.org/officeDocument/2006/relationships/image" Target="../media/image6.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hyperlink" Target="#'Page de garde'!Zone_d_impression"/></Relationships>
</file>

<file path=xl/drawings/_rels/drawing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42.jpeg"/><Relationship Id="rId7" Type="http://schemas.openxmlformats.org/officeDocument/2006/relationships/image" Target="../media/image45.jpeg"/><Relationship Id="rId12" Type="http://schemas.openxmlformats.org/officeDocument/2006/relationships/image" Target="../media/image16.png"/><Relationship Id="rId2" Type="http://schemas.openxmlformats.org/officeDocument/2006/relationships/image" Target="../media/image41.jpeg"/><Relationship Id="rId1" Type="http://schemas.openxmlformats.org/officeDocument/2006/relationships/hyperlink" Target="#'Page de garde'!Zone_d_impression"/><Relationship Id="rId6" Type="http://schemas.openxmlformats.org/officeDocument/2006/relationships/image" Target="../media/image44.png"/><Relationship Id="rId11" Type="http://schemas.openxmlformats.org/officeDocument/2006/relationships/image" Target="../media/image48.jpeg"/><Relationship Id="rId5" Type="http://schemas.openxmlformats.org/officeDocument/2006/relationships/image" Target="../media/image7.png"/><Relationship Id="rId10" Type="http://schemas.openxmlformats.org/officeDocument/2006/relationships/image" Target="../media/image47.jpeg"/><Relationship Id="rId4" Type="http://schemas.openxmlformats.org/officeDocument/2006/relationships/image" Target="../media/image43.jpeg"/><Relationship Id="rId9" Type="http://schemas.openxmlformats.org/officeDocument/2006/relationships/image" Target="../media/image38.png"/></Relationships>
</file>

<file path=xl/drawings/_rels/drawing8.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49.png"/><Relationship Id="rId7" Type="http://schemas.openxmlformats.org/officeDocument/2006/relationships/image" Target="../media/image53.jpeg"/><Relationship Id="rId2" Type="http://schemas.openxmlformats.org/officeDocument/2006/relationships/image" Target="../media/image43.jpeg"/><Relationship Id="rId1" Type="http://schemas.openxmlformats.org/officeDocument/2006/relationships/hyperlink" Target="#'Page de garde'!Zone_d_impression"/><Relationship Id="rId6" Type="http://schemas.openxmlformats.org/officeDocument/2006/relationships/image" Target="../media/image52.jpeg"/><Relationship Id="rId5" Type="http://schemas.openxmlformats.org/officeDocument/2006/relationships/image" Target="../media/image51.jpeg"/><Relationship Id="rId10" Type="http://schemas.openxmlformats.org/officeDocument/2006/relationships/image" Target="../media/image16.png"/><Relationship Id="rId4" Type="http://schemas.openxmlformats.org/officeDocument/2006/relationships/image" Target="../media/image50.png"/><Relationship Id="rId9" Type="http://schemas.openxmlformats.org/officeDocument/2006/relationships/image" Target="../media/image5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58.jpeg"/><Relationship Id="rId3" Type="http://schemas.openxmlformats.org/officeDocument/2006/relationships/hyperlink" Target="#'Page de garde'!A1"/><Relationship Id="rId7" Type="http://schemas.openxmlformats.org/officeDocument/2006/relationships/image" Target="../media/image57.jpeg"/><Relationship Id="rId2" Type="http://schemas.openxmlformats.org/officeDocument/2006/relationships/image" Target="../media/image55.jpeg"/><Relationship Id="rId1" Type="http://schemas.openxmlformats.org/officeDocument/2006/relationships/hyperlink" Target="#'Page de garde'!Zone_d_impression"/><Relationship Id="rId6" Type="http://schemas.openxmlformats.org/officeDocument/2006/relationships/image" Target="../media/image36.png"/><Relationship Id="rId5" Type="http://schemas.openxmlformats.org/officeDocument/2006/relationships/image" Target="../media/image9.jpeg"/><Relationship Id="rId4" Type="http://schemas.openxmlformats.org/officeDocument/2006/relationships/image" Target="../media/image56.jpe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140521" y="5323268"/>
          <a:ext cx="965916" cy="449879"/>
        </a:xfrm>
        <a:prstGeom prst="rect">
          <a:avLst/>
        </a:prstGeom>
      </xdr:spPr>
    </xdr:pic>
    <xdr:clientData/>
  </xdr:twoCellAnchor>
  <xdr:twoCellAnchor editAs="oneCell">
    <xdr:from>
      <xdr:col>3</xdr:col>
      <xdr:colOff>40246</xdr:colOff>
      <xdr:row>0</xdr:row>
      <xdr:rowOff>0</xdr:rowOff>
    </xdr:from>
    <xdr:to>
      <xdr:col>3</xdr:col>
      <xdr:colOff>572770</xdr:colOff>
      <xdr:row>1</xdr:row>
      <xdr:rowOff>218929</xdr:rowOff>
    </xdr:to>
    <xdr:pic>
      <xdr:nvPicPr>
        <xdr:cNvPr id="5" name="Image 4">
          <a:hlinkClick xmlns:r="http://schemas.openxmlformats.org/officeDocument/2006/relationships" r:id="rId2" tooltip="Accueil"/>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14788" y="0"/>
          <a:ext cx="532524" cy="4469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25568" cy="457165"/>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5568" cy="457165"/>
        </a:xfrm>
        <a:prstGeom prst="rect">
          <a:avLst/>
        </a:prstGeom>
      </xdr:spPr>
    </xdr:pic>
    <xdr:clientData/>
  </xdr:oneCellAnchor>
  <xdr:oneCellAnchor>
    <xdr:from>
      <xdr:col>0</xdr:col>
      <xdr:colOff>5539</xdr:colOff>
      <xdr:row>38</xdr:row>
      <xdr:rowOff>0</xdr:rowOff>
    </xdr:from>
    <xdr:ext cx="525568" cy="457165"/>
    <xdr:pic>
      <xdr:nvPicPr>
        <xdr:cNvPr id="3" name="Image 2">
          <a:hlinkClick xmlns:r="http://schemas.openxmlformats.org/officeDocument/2006/relationships" r:id="rId3" tooltip="Accueil"/>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6934200"/>
          <a:ext cx="525568" cy="457165"/>
        </a:xfrm>
        <a:prstGeom prst="rect">
          <a:avLst/>
        </a:prstGeom>
      </xdr:spPr>
    </xdr:pic>
    <xdr:clientData/>
  </xdr:oneCellAnchor>
  <xdr:oneCellAnchor>
    <xdr:from>
      <xdr:col>0</xdr:col>
      <xdr:colOff>5539</xdr:colOff>
      <xdr:row>88</xdr:row>
      <xdr:rowOff>0</xdr:rowOff>
    </xdr:from>
    <xdr:ext cx="525568" cy="457165"/>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3335000"/>
          <a:ext cx="525568" cy="457165"/>
        </a:xfrm>
        <a:prstGeom prst="rect">
          <a:avLst/>
        </a:prstGeom>
      </xdr:spPr>
    </xdr:pic>
    <xdr:clientData/>
  </xdr:oneCellAnchor>
  <xdr:oneCellAnchor>
    <xdr:from>
      <xdr:col>45</xdr:col>
      <xdr:colOff>88372</xdr:colOff>
      <xdr:row>38</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43</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38</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88</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0</xdr:col>
      <xdr:colOff>5539</xdr:colOff>
      <xdr:row>141</xdr:row>
      <xdr:rowOff>0</xdr:rowOff>
    </xdr:from>
    <xdr:ext cx="525568" cy="457165"/>
    <xdr:pic>
      <xdr:nvPicPr>
        <xdr:cNvPr id="16" name="Image 15">
          <a:hlinkClick xmlns:r="http://schemas.openxmlformats.org/officeDocument/2006/relationships" r:id="rId3" tooltip="Accueil"/>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 y="19888200"/>
          <a:ext cx="525568" cy="457165"/>
        </a:xfrm>
        <a:prstGeom prst="rect">
          <a:avLst/>
        </a:prstGeom>
      </xdr:spPr>
    </xdr:pic>
    <xdr:clientData/>
  </xdr:oneCellAnchor>
  <xdr:oneCellAnchor>
    <xdr:from>
      <xdr:col>45</xdr:col>
      <xdr:colOff>95250</xdr:colOff>
      <xdr:row>141</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160</xdr:row>
      <xdr:rowOff>46370</xdr:rowOff>
    </xdr:from>
    <xdr:to>
      <xdr:col>31</xdr:col>
      <xdr:colOff>89458</xdr:colOff>
      <xdr:row>162</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173</xdr:row>
      <xdr:rowOff>121974</xdr:rowOff>
    </xdr:from>
    <xdr:to>
      <xdr:col>28</xdr:col>
      <xdr:colOff>55541</xdr:colOff>
      <xdr:row>176</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173</xdr:row>
      <xdr:rowOff>103390</xdr:rowOff>
    </xdr:from>
    <xdr:to>
      <xdr:col>15</xdr:col>
      <xdr:colOff>103398</xdr:colOff>
      <xdr:row>175</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160</xdr:row>
      <xdr:rowOff>51617</xdr:rowOff>
    </xdr:from>
    <xdr:to>
      <xdr:col>10</xdr:col>
      <xdr:colOff>69149</xdr:colOff>
      <xdr:row>162</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151</xdr:row>
      <xdr:rowOff>142750</xdr:rowOff>
    </xdr:from>
    <xdr:to>
      <xdr:col>21</xdr:col>
      <xdr:colOff>21967</xdr:colOff>
      <xdr:row>154</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161</xdr:row>
      <xdr:rowOff>96320</xdr:rowOff>
    </xdr:from>
    <xdr:to>
      <xdr:col>18</xdr:col>
      <xdr:colOff>180646</xdr:colOff>
      <xdr:row>164</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164</xdr:row>
      <xdr:rowOff>127274</xdr:rowOff>
    </xdr:from>
    <xdr:to>
      <xdr:col>18</xdr:col>
      <xdr:colOff>180646</xdr:colOff>
      <xdr:row>171</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164</xdr:row>
      <xdr:rowOff>110851</xdr:rowOff>
    </xdr:from>
    <xdr:to>
      <xdr:col>23</xdr:col>
      <xdr:colOff>72390</xdr:colOff>
      <xdr:row>171</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161</xdr:row>
      <xdr:rowOff>128427</xdr:rowOff>
    </xdr:from>
    <xdr:to>
      <xdr:col>25</xdr:col>
      <xdr:colOff>171236</xdr:colOff>
      <xdr:row>164</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155</xdr:row>
      <xdr:rowOff>64214</xdr:rowOff>
    </xdr:from>
    <xdr:to>
      <xdr:col>19</xdr:col>
      <xdr:colOff>20530</xdr:colOff>
      <xdr:row>164</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53067</xdr:colOff>
      <xdr:row>0</xdr:row>
      <xdr:rowOff>38101</xdr:rowOff>
    </xdr:from>
    <xdr:to>
      <xdr:col>26</xdr:col>
      <xdr:colOff>47624</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0</xdr:rowOff>
    </xdr:from>
    <xdr:to>
      <xdr:col>30</xdr:col>
      <xdr:colOff>19050</xdr:colOff>
      <xdr:row>2</xdr:row>
      <xdr:rowOff>140382</xdr:rowOff>
    </xdr:to>
    <xdr:pic>
      <xdr:nvPicPr>
        <xdr:cNvPr id="34" name="Image 3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424" y="0"/>
          <a:ext cx="523876" cy="445182"/>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92</xdr:row>
      <xdr:rowOff>112661</xdr:rowOff>
    </xdr:from>
    <xdr:to>
      <xdr:col>3</xdr:col>
      <xdr:colOff>78722</xdr:colOff>
      <xdr:row>95</xdr:row>
      <xdr:rowOff>102420</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146</xdr:row>
      <xdr:rowOff>0</xdr:rowOff>
    </xdr:from>
    <xdr:to>
      <xdr:col>3</xdr:col>
      <xdr:colOff>67516</xdr:colOff>
      <xdr:row>148</xdr:row>
      <xdr:rowOff>143389</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150</xdr:row>
      <xdr:rowOff>7132</xdr:rowOff>
    </xdr:from>
    <xdr:to>
      <xdr:col>31</xdr:col>
      <xdr:colOff>174949</xdr:colOff>
      <xdr:row>177</xdr:row>
      <xdr:rowOff>140073</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171450</xdr:colOff>
      <xdr:row>0</xdr:row>
      <xdr:rowOff>9525</xdr:rowOff>
    </xdr:from>
    <xdr:to>
      <xdr:col>22</xdr:col>
      <xdr:colOff>9525</xdr:colOff>
      <xdr:row>2</xdr:row>
      <xdr:rowOff>133350</xdr:rowOff>
    </xdr:to>
    <xdr:pic>
      <xdr:nvPicPr>
        <xdr:cNvPr id="39" name="Imag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13"/>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wsDr>
</file>

<file path=xl/drawings/drawing11.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27878</xdr:rowOff>
    </xdr:from>
    <xdr:to>
      <xdr:col>5</xdr:col>
      <xdr:colOff>175716</xdr:colOff>
      <xdr:row>2</xdr:row>
      <xdr:rowOff>84319</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878"/>
          <a:ext cx="1104984" cy="353807"/>
        </a:xfrm>
        <a:prstGeom prst="rect">
          <a:avLst/>
        </a:prstGeom>
      </xdr:spPr>
    </xdr:pic>
    <xdr:clientData/>
  </xdr:twoCellAnchor>
  <xdr:twoCellAnchor editAs="oneCell">
    <xdr:from>
      <xdr:col>10</xdr:col>
      <xdr:colOff>51700</xdr:colOff>
      <xdr:row>13</xdr:row>
      <xdr:rowOff>104776</xdr:rowOff>
    </xdr:from>
    <xdr:to>
      <xdr:col>13</xdr:col>
      <xdr:colOff>76201</xdr:colOff>
      <xdr:row>16</xdr:row>
      <xdr:rowOff>107460</xdr:rowOff>
    </xdr:to>
    <xdr:pic>
      <xdr:nvPicPr>
        <xdr:cNvPr id="10" name="Image 9">
          <a:hlinkClick xmlns:r="http://schemas.openxmlformats.org/officeDocument/2006/relationships" r:id="rId2" tooltip="Identité du porteur"/>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hlinkClick xmlns:r="http://schemas.openxmlformats.org/officeDocument/2006/relationships" r:id="rId4" tooltip="Thématiques traitée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hlinkClick xmlns:r="http://schemas.openxmlformats.org/officeDocument/2006/relationships" r:id="rId6" tooltip="Motivations"/>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hlinkClick xmlns:r="http://schemas.openxmlformats.org/officeDocument/2006/relationships" r:id="rId8" tooltip="Objectifs"/>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hlinkClick xmlns:r="http://schemas.openxmlformats.org/officeDocument/2006/relationships" r:id="rId10" tooltip="Mise en oeuvre"/>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hlinkClick xmlns:r="http://schemas.openxmlformats.org/officeDocument/2006/relationships" r:id="rId12" tooltip="Budget"/>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hlinkClick xmlns:r="http://schemas.openxmlformats.org/officeDocument/2006/relationships" r:id="rId14" tooltip="Lisez-moi"/>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96875</xdr:colOff>
      <xdr:row>10</xdr:row>
      <xdr:rowOff>92038</xdr:rowOff>
    </xdr:from>
    <xdr:to>
      <xdr:col>38</xdr:col>
      <xdr:colOff>68676</xdr:colOff>
      <xdr:row>29</xdr:row>
      <xdr:rowOff>119079</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47446" y="1616038"/>
          <a:ext cx="5153401" cy="2922641"/>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hlinkClick xmlns:r="http://schemas.openxmlformats.org/officeDocument/2006/relationships" r:id="rId16" tooltip="Territoire"/>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7</xdr:col>
      <xdr:colOff>71767</xdr:colOff>
      <xdr:row>33</xdr:row>
      <xdr:rowOff>102219</xdr:rowOff>
    </xdr:from>
    <xdr:to>
      <xdr:col>13</xdr:col>
      <xdr:colOff>59155</xdr:colOff>
      <xdr:row>38</xdr:row>
      <xdr:rowOff>60993</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72743" y="5008756"/>
          <a:ext cx="1102510" cy="702188"/>
        </a:xfrm>
        <a:prstGeom prst="rect">
          <a:avLst/>
        </a:prstGeom>
      </xdr:spPr>
    </xdr:pic>
    <xdr:clientData/>
  </xdr:twoCellAnchor>
  <xdr:twoCellAnchor editAs="oneCell">
    <xdr:from>
      <xdr:col>13</xdr:col>
      <xdr:colOff>20414</xdr:colOff>
      <xdr:row>33</xdr:row>
      <xdr:rowOff>9292</xdr:rowOff>
    </xdr:from>
    <xdr:to>
      <xdr:col>24</xdr:col>
      <xdr:colOff>74597</xdr:colOff>
      <xdr:row>38</xdr:row>
      <xdr:rowOff>102219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436512" y="4915829"/>
          <a:ext cx="2098573" cy="836341"/>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20"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24</xdr:col>
      <xdr:colOff>102218</xdr:colOff>
      <xdr:row>33</xdr:row>
      <xdr:rowOff>55755</xdr:rowOff>
    </xdr:from>
    <xdr:to>
      <xdr:col>28</xdr:col>
      <xdr:colOff>176561</xdr:colOff>
      <xdr:row>38</xdr:row>
      <xdr:rowOff>92926</xdr:rowOff>
    </xdr:to>
    <xdr:pic>
      <xdr:nvPicPr>
        <xdr:cNvPr id="20" name="Image 19"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562706" y="4962292"/>
          <a:ext cx="817757" cy="780585"/>
        </a:xfrm>
        <a:prstGeom prst="rect">
          <a:avLst/>
        </a:prstGeom>
        <a:noFill/>
        <a:ln>
          <a:noFill/>
        </a:ln>
      </xdr:spPr>
    </xdr:pic>
    <xdr:clientData/>
  </xdr:twoCellAnchor>
  <xdr:twoCellAnchor editAs="oneCell">
    <xdr:from>
      <xdr:col>0</xdr:col>
      <xdr:colOff>83633</xdr:colOff>
      <xdr:row>34</xdr:row>
      <xdr:rowOff>102222</xdr:rowOff>
    </xdr:from>
    <xdr:to>
      <xdr:col>6</xdr:col>
      <xdr:colOff>37171</xdr:colOff>
      <xdr:row>37</xdr:row>
      <xdr:rowOff>46467</xdr:rowOff>
    </xdr:to>
    <xdr:pic>
      <xdr:nvPicPr>
        <xdr:cNvPr id="5" name="Image 4"/>
        <xdr:cNvPicPr>
          <a:picLocks noChangeAspect="1"/>
        </xdr:cNvPicPr>
      </xdr:nvPicPr>
      <xdr:blipFill>
        <a:blip xmlns:r="http://schemas.openxmlformats.org/officeDocument/2006/relationships" r:embed="rId23"/>
        <a:stretch>
          <a:fillRect/>
        </a:stretch>
      </xdr:blipFill>
      <xdr:spPr>
        <a:xfrm>
          <a:off x="83633" y="5157442"/>
          <a:ext cx="1068660" cy="3902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112321</xdr:rowOff>
    </xdr:from>
    <xdr:to>
      <xdr:col>4</xdr:col>
      <xdr:colOff>1748</xdr:colOff>
      <xdr:row>2</xdr:row>
      <xdr:rowOff>42333</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2321"/>
          <a:ext cx="742581" cy="236929"/>
        </a:xfrm>
        <a:prstGeom prst="rect">
          <a:avLst/>
        </a:prstGeom>
      </xdr:spPr>
    </xdr:pic>
    <xdr:clientData/>
  </xdr:twoCellAnchor>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5538</xdr:colOff>
      <xdr:row>42</xdr:row>
      <xdr:rowOff>73269</xdr:rowOff>
    </xdr:from>
    <xdr:ext cx="747847" cy="239455"/>
    <xdr:pic>
      <xdr:nvPicPr>
        <xdr:cNvPr id="7" name="Image 6">
          <a:hlinkClick xmlns:r="http://schemas.openxmlformats.org/officeDocument/2006/relationships" r:id="rId1" tooltip="Accueil"/>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6535615"/>
          <a:ext cx="747847" cy="239455"/>
        </a:xfrm>
        <a:prstGeom prst="rect">
          <a:avLst/>
        </a:prstGeom>
      </xdr:spPr>
    </xdr:pic>
    <xdr:clientData/>
  </xdr:one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25</xdr:col>
      <xdr:colOff>134210</xdr:colOff>
      <xdr:row>0</xdr:row>
      <xdr:rowOff>54990</xdr:rowOff>
    </xdr:from>
    <xdr:to>
      <xdr:col>30</xdr:col>
      <xdr:colOff>94268</xdr:colOff>
      <xdr:row>2</xdr:row>
      <xdr:rowOff>78557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51220" y="54990"/>
          <a:ext cx="863460" cy="322082"/>
        </a:xfrm>
        <a:prstGeom prst="rect">
          <a:avLst/>
        </a:prstGeom>
      </xdr:spPr>
    </xdr:pic>
    <xdr:clientData/>
  </xdr:twoCellAnchor>
  <xdr:twoCellAnchor editAs="oneCell">
    <xdr:from>
      <xdr:col>30</xdr:col>
      <xdr:colOff>76200</xdr:colOff>
      <xdr:row>0</xdr:row>
      <xdr:rowOff>60960</xdr:rowOff>
    </xdr:from>
    <xdr:to>
      <xdr:col>32</xdr:col>
      <xdr:colOff>117835</xdr:colOff>
      <xdr:row>2</xdr:row>
      <xdr:rowOff>133547</xdr:rowOff>
    </xdr:to>
    <xdr:pic>
      <xdr:nvPicPr>
        <xdr:cNvPr id="21" name="Image 2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96612" y="60960"/>
          <a:ext cx="402996" cy="371102"/>
        </a:xfrm>
        <a:prstGeom prst="rect">
          <a:avLst/>
        </a:prstGeom>
        <a:noFill/>
        <a:ln>
          <a:noFill/>
        </a:ln>
      </xdr:spPr>
    </xdr:pic>
    <xdr:clientData/>
  </xdr:twoCellAnchor>
  <xdr:twoCellAnchor editAs="oneCell">
    <xdr:from>
      <xdr:col>18</xdr:col>
      <xdr:colOff>172826</xdr:colOff>
      <xdr:row>0</xdr:row>
      <xdr:rowOff>102124</xdr:rowOff>
    </xdr:from>
    <xdr:to>
      <xdr:col>22</xdr:col>
      <xdr:colOff>54991</xdr:colOff>
      <xdr:row>2</xdr:row>
      <xdr:rowOff>31422</xdr:rowOff>
    </xdr:to>
    <xdr:pic>
      <xdr:nvPicPr>
        <xdr:cNvPr id="20" name="Image 19"/>
        <xdr:cNvPicPr>
          <a:picLocks noChangeAspect="1"/>
        </xdr:cNvPicPr>
      </xdr:nvPicPr>
      <xdr:blipFill>
        <a:blip xmlns:r="http://schemas.openxmlformats.org/officeDocument/2006/relationships" r:embed="rId9"/>
        <a:stretch>
          <a:fillRect/>
        </a:stretch>
      </xdr:blipFill>
      <xdr:spPr>
        <a:xfrm>
          <a:off x="3425073" y="102124"/>
          <a:ext cx="604887" cy="227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12</xdr:row>
      <xdr:rowOff>38565</xdr:rowOff>
    </xdr:from>
    <xdr:to>
      <xdr:col>2</xdr:col>
      <xdr:colOff>83248</xdr:colOff>
      <xdr:row>13</xdr:row>
      <xdr:rowOff>80689</xdr:rowOff>
    </xdr:to>
    <xdr:sp macro="" textlink="">
      <xdr:nvSpPr>
        <xdr:cNvPr id="2" name="Ellipse 1">
          <a:extLst>
            <a:ext uri="{FF2B5EF4-FFF2-40B4-BE49-F238E27FC236}">
              <a16:creationId xmlns:a16="http://schemas.microsoft.com/office/drawing/2014/main" id="{00000000-0008-0000-0400-000002000000}"/>
            </a:ext>
          </a:extLst>
        </xdr:cNvPr>
        <xdr:cNvSpPr/>
      </xdr:nvSpPr>
      <xdr:spPr>
        <a:xfrm>
          <a:off x="252529" y="1822760"/>
          <a:ext cx="202426" cy="190807"/>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146573</xdr:rowOff>
    </xdr:from>
    <xdr:to>
      <xdr:col>4</xdr:col>
      <xdr:colOff>26581</xdr:colOff>
      <xdr:row>2</xdr:row>
      <xdr:rowOff>93021</xdr:rowOff>
    </xdr:to>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6573"/>
          <a:ext cx="770860" cy="247704"/>
        </a:xfrm>
        <a:prstGeom prst="rect">
          <a:avLst/>
        </a:prstGeom>
      </xdr:spPr>
    </xdr:pic>
    <xdr:clientData/>
  </xdr:twoCellAnchor>
  <xdr:twoCellAnchor>
    <xdr:from>
      <xdr:col>1</xdr:col>
      <xdr:colOff>66675</xdr:colOff>
      <xdr:row>43</xdr:row>
      <xdr:rowOff>57150</xdr:rowOff>
    </xdr:from>
    <xdr:to>
      <xdr:col>2</xdr:col>
      <xdr:colOff>83248</xdr:colOff>
      <xdr:row>44</xdr:row>
      <xdr:rowOff>99274</xdr:rowOff>
    </xdr:to>
    <xdr:sp macro="" textlink="">
      <xdr:nvSpPr>
        <xdr:cNvPr id="4" name="Ellipse 3">
          <a:extLst>
            <a:ext uri="{FF2B5EF4-FFF2-40B4-BE49-F238E27FC236}">
              <a16:creationId xmlns:a16="http://schemas.microsoft.com/office/drawing/2014/main" id="{00000000-0008-0000-0400-000004000000}"/>
            </a:ext>
          </a:extLst>
        </xdr:cNvPr>
        <xdr:cNvSpPr/>
      </xdr:nvSpPr>
      <xdr:spPr>
        <a:xfrm>
          <a:off x="247650" y="70675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88285</xdr:colOff>
      <xdr:row>0</xdr:row>
      <xdr:rowOff>41111</xdr:rowOff>
    </xdr:from>
    <xdr:to>
      <xdr:col>45</xdr:col>
      <xdr:colOff>3688</xdr:colOff>
      <xdr:row>2</xdr:row>
      <xdr:rowOff>38994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79760" y="41111"/>
          <a:ext cx="401178" cy="378883"/>
        </a:xfrm>
        <a:prstGeom prst="rect">
          <a:avLst/>
        </a:prstGeom>
      </xdr:spPr>
    </xdr:pic>
    <xdr:clientData/>
  </xdr:twoCellAnchor>
  <xdr:twoCellAnchor editAs="oneCell">
    <xdr:from>
      <xdr:col>31</xdr:col>
      <xdr:colOff>3682</xdr:colOff>
      <xdr:row>24</xdr:row>
      <xdr:rowOff>56503</xdr:rowOff>
    </xdr:from>
    <xdr:to>
      <xdr:col>32</xdr:col>
      <xdr:colOff>2422</xdr:colOff>
      <xdr:row>25</xdr:row>
      <xdr:rowOff>77128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93023" y="3996601"/>
          <a:ext cx="184594" cy="215771"/>
        </a:xfrm>
        <a:prstGeom prst="rect">
          <a:avLst/>
        </a:prstGeom>
      </xdr:spPr>
    </xdr:pic>
    <xdr:clientData/>
  </xdr:twoCellAnchor>
  <xdr:twoCellAnchor editAs="oneCell">
    <xdr:from>
      <xdr:col>21</xdr:col>
      <xdr:colOff>165652</xdr:colOff>
      <xdr:row>0</xdr:row>
      <xdr:rowOff>38100</xdr:rowOff>
    </xdr:from>
    <xdr:to>
      <xdr:col>24</xdr:col>
      <xdr:colOff>502</xdr:colOff>
      <xdr:row>2</xdr:row>
      <xdr:rowOff>93343</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92217" y="38100"/>
          <a:ext cx="381502" cy="353417"/>
        </a:xfrm>
        <a:prstGeom prst="rect">
          <a:avLst/>
        </a:prstGeom>
      </xdr:spPr>
    </xdr:pic>
    <xdr:clientData/>
  </xdr:twoCellAnchor>
  <xdr:oneCellAnchor>
    <xdr:from>
      <xdr:col>0</xdr:col>
      <xdr:colOff>8861</xdr:colOff>
      <xdr:row>38</xdr:row>
      <xdr:rowOff>140514</xdr:rowOff>
    </xdr:from>
    <xdr:ext cx="735419" cy="235476"/>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61" y="8380747"/>
          <a:ext cx="735419" cy="235476"/>
        </a:xfrm>
        <a:prstGeom prst="rect">
          <a:avLst/>
        </a:prstGeom>
      </xdr:spPr>
    </xdr:pic>
    <xdr:clientData/>
  </xdr:oneCellAnchor>
  <xdr:oneCellAnchor>
    <xdr:from>
      <xdr:col>44</xdr:col>
      <xdr:colOff>88285</xdr:colOff>
      <xdr:row>38</xdr:row>
      <xdr:rowOff>41111</xdr:rowOff>
    </xdr:from>
    <xdr:ext cx="394397" cy="380820"/>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79760" y="6289511"/>
          <a:ext cx="394397" cy="380820"/>
        </a:xfrm>
        <a:prstGeom prst="rect">
          <a:avLst/>
        </a:prstGeom>
      </xdr:spPr>
    </xdr:pic>
    <xdr:clientData/>
  </xdr:oneCellAnchor>
  <xdr:oneCellAnchor>
    <xdr:from>
      <xdr:col>23</xdr:col>
      <xdr:colOff>53067</xdr:colOff>
      <xdr:row>38</xdr:row>
      <xdr:rowOff>38101</xdr:rowOff>
    </xdr:from>
    <xdr:ext cx="527311" cy="362873"/>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15492" y="6286501"/>
          <a:ext cx="527311" cy="362873"/>
        </a:xfrm>
        <a:prstGeom prst="rect">
          <a:avLst/>
        </a:prstGeom>
      </xdr:spPr>
    </xdr:pic>
    <xdr:clientData/>
  </xdr:oneCellAnchor>
  <xdr:oneCellAnchor>
    <xdr:from>
      <xdr:col>27</xdr:col>
      <xdr:colOff>38099</xdr:colOff>
      <xdr:row>38</xdr:row>
      <xdr:rowOff>51580</xdr:rowOff>
    </xdr:from>
    <xdr:ext cx="752111" cy="240820"/>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61983" y="8291813"/>
          <a:ext cx="752111" cy="240820"/>
        </a:xfrm>
        <a:prstGeom prst="rect">
          <a:avLst/>
        </a:prstGeom>
      </xdr:spPr>
    </xdr:pic>
    <xdr:clientData/>
  </xdr:oneCellAnchor>
  <xdr:twoCellAnchor editAs="oneCell">
    <xdr:from>
      <xdr:col>33</xdr:col>
      <xdr:colOff>55947</xdr:colOff>
      <xdr:row>0</xdr:row>
      <xdr:rowOff>66897</xdr:rowOff>
    </xdr:from>
    <xdr:to>
      <xdr:col>35</xdr:col>
      <xdr:colOff>30130</xdr:colOff>
      <xdr:row>2</xdr:row>
      <xdr:rowOff>104102</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02251" y="66897"/>
          <a:ext cx="338618" cy="335379"/>
        </a:xfrm>
        <a:prstGeom prst="rect">
          <a:avLst/>
        </a:prstGeom>
        <a:noFill/>
        <a:ln>
          <a:noFill/>
        </a:ln>
      </xdr:spPr>
    </xdr:pic>
    <xdr:clientData/>
  </xdr:twoCellAnchor>
  <xdr:twoCellAnchor editAs="oneCell">
    <xdr:from>
      <xdr:col>25</xdr:col>
      <xdr:colOff>140803</xdr:colOff>
      <xdr:row>0</xdr:row>
      <xdr:rowOff>33131</xdr:rowOff>
    </xdr:from>
    <xdr:to>
      <xdr:col>32</xdr:col>
      <xdr:colOff>119931</xdr:colOff>
      <xdr:row>2</xdr:row>
      <xdr:rowOff>146437</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1"/>
        <a:stretch>
          <a:fillRect/>
        </a:stretch>
      </xdr:blipFill>
      <xdr:spPr>
        <a:xfrm>
          <a:off x="4696238" y="33131"/>
          <a:ext cx="1287780" cy="411480"/>
        </a:xfrm>
        <a:prstGeom prst="rect">
          <a:avLst/>
        </a:prstGeom>
      </xdr:spPr>
    </xdr:pic>
    <xdr:clientData/>
  </xdr:twoCellAnchor>
  <xdr:twoCellAnchor editAs="oneCell">
    <xdr:from>
      <xdr:col>16</xdr:col>
      <xdr:colOff>150628</xdr:colOff>
      <xdr:row>0</xdr:row>
      <xdr:rowOff>62022</xdr:rowOff>
    </xdr:from>
    <xdr:to>
      <xdr:col>20</xdr:col>
      <xdr:colOff>11236</xdr:colOff>
      <xdr:row>2</xdr:row>
      <xdr:rowOff>17721</xdr:rowOff>
    </xdr:to>
    <xdr:pic>
      <xdr:nvPicPr>
        <xdr:cNvPr id="17" name="Image 16"/>
        <xdr:cNvPicPr>
          <a:picLocks noChangeAspect="1"/>
        </xdr:cNvPicPr>
      </xdr:nvPicPr>
      <xdr:blipFill>
        <a:blip xmlns:r="http://schemas.openxmlformats.org/officeDocument/2006/relationships" r:embed="rId12"/>
        <a:stretch>
          <a:fillRect/>
        </a:stretch>
      </xdr:blipFill>
      <xdr:spPr>
        <a:xfrm>
          <a:off x="3127744" y="62022"/>
          <a:ext cx="604887" cy="256955"/>
        </a:xfrm>
        <a:prstGeom prst="rect">
          <a:avLst/>
        </a:prstGeom>
      </xdr:spPr>
    </xdr:pic>
    <xdr:clientData/>
  </xdr:twoCellAnchor>
  <xdr:twoCellAnchor editAs="oneCell">
    <xdr:from>
      <xdr:col>18</xdr:col>
      <xdr:colOff>26582</xdr:colOff>
      <xdr:row>38</xdr:row>
      <xdr:rowOff>33125</xdr:rowOff>
    </xdr:from>
    <xdr:to>
      <xdr:col>21</xdr:col>
      <xdr:colOff>90981</xdr:colOff>
      <xdr:row>39</xdr:row>
      <xdr:rowOff>115187</xdr:rowOff>
    </xdr:to>
    <xdr:pic>
      <xdr:nvPicPr>
        <xdr:cNvPr id="18" name="Image 17"/>
        <xdr:cNvPicPr>
          <a:picLocks noChangeAspect="1"/>
        </xdr:cNvPicPr>
      </xdr:nvPicPr>
      <xdr:blipFill>
        <a:blip xmlns:r="http://schemas.openxmlformats.org/officeDocument/2006/relationships" r:embed="rId12"/>
        <a:stretch>
          <a:fillRect/>
        </a:stretch>
      </xdr:blipFill>
      <xdr:spPr>
        <a:xfrm>
          <a:off x="3375838" y="8273358"/>
          <a:ext cx="622608" cy="2326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42809</xdr:rowOff>
    </xdr:from>
    <xdr:to>
      <xdr:col>4</xdr:col>
      <xdr:colOff>130263</xdr:colOff>
      <xdr:row>2</xdr:row>
      <xdr:rowOff>6573</xdr:rowOff>
    </xdr:to>
    <xdr:pic>
      <xdr:nvPicPr>
        <xdr:cNvPr id="8" name="Image 7">
          <a:hlinkClick xmlns:r="http://schemas.openxmlformats.org/officeDocument/2006/relationships" r:id="rId1" tooltip="Accueil"/>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2809"/>
          <a:ext cx="849454" cy="271989"/>
        </a:xfrm>
        <a:prstGeom prst="rect">
          <a:avLst/>
        </a:prstGeom>
      </xdr:spPr>
    </xdr:pic>
    <xdr:clientData/>
  </xdr:twoCellAnchor>
  <xdr:oneCellAnchor>
    <xdr:from>
      <xdr:col>0</xdr:col>
      <xdr:colOff>5538</xdr:colOff>
      <xdr:row>41</xdr:row>
      <xdr:rowOff>65029</xdr:rowOff>
    </xdr:from>
    <xdr:ext cx="773585" cy="247696"/>
    <xdr:pic>
      <xdr:nvPicPr>
        <xdr:cNvPr id="9" name="Image 8">
          <a:hlinkClick xmlns:r="http://schemas.openxmlformats.org/officeDocument/2006/relationships" r:id="rId1" tooltip="Accueil"/>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6383636"/>
          <a:ext cx="773585" cy="247696"/>
        </a:xfrm>
        <a:prstGeom prst="rect">
          <a:avLst/>
        </a:prstGeom>
      </xdr:spPr>
    </xdr:pic>
    <xdr:clientData/>
  </xdr:oneCellAnchor>
  <xdr:twoCellAnchor>
    <xdr:from>
      <xdr:col>1</xdr:col>
      <xdr:colOff>66675</xdr:colOff>
      <xdr:row>44</xdr:row>
      <xdr:rowOff>38100</xdr:rowOff>
    </xdr:from>
    <xdr:to>
      <xdr:col>2</xdr:col>
      <xdr:colOff>83248</xdr:colOff>
      <xdr:row>45</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41</xdr:row>
      <xdr:rowOff>44713</xdr:rowOff>
    </xdr:from>
    <xdr:ext cx="340617" cy="340617"/>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0</xdr:row>
      <xdr:rowOff>140998</xdr:rowOff>
    </xdr:from>
    <xdr:to>
      <xdr:col>30</xdr:col>
      <xdr:colOff>19050</xdr:colOff>
      <xdr:row>1</xdr:row>
      <xdr:rowOff>153496</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92638" y="140998"/>
          <a:ext cx="520345" cy="166610"/>
        </a:xfrm>
        <a:prstGeom prst="rect">
          <a:avLst/>
        </a:prstGeom>
      </xdr:spPr>
    </xdr:pic>
    <xdr:clientData/>
  </xdr:twoCellAnchor>
  <xdr:oneCellAnchor>
    <xdr:from>
      <xdr:col>23</xdr:col>
      <xdr:colOff>53067</xdr:colOff>
      <xdr:row>41</xdr:row>
      <xdr:rowOff>38101</xdr:rowOff>
    </xdr:from>
    <xdr:ext cx="533708" cy="361655"/>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27</xdr:col>
      <xdr:colOff>38099</xdr:colOff>
      <xdr:row>41</xdr:row>
      <xdr:rowOff>139684</xdr:rowOff>
    </xdr:from>
    <xdr:ext cx="520102" cy="166533"/>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92638" y="6458291"/>
          <a:ext cx="520102" cy="166533"/>
        </a:xfrm>
        <a:prstGeom prst="rect">
          <a:avLst/>
        </a:prstGeom>
      </xdr:spPr>
    </xdr:pic>
    <xdr:clientData/>
  </xdr:oneCellAnchor>
  <xdr:twoCellAnchor editAs="oneCell">
    <xdr:from>
      <xdr:col>20</xdr:col>
      <xdr:colOff>74916</xdr:colOff>
      <xdr:row>41</xdr:row>
      <xdr:rowOff>21405</xdr:rowOff>
    </xdr:from>
    <xdr:to>
      <xdr:col>22</xdr:col>
      <xdr:colOff>92040</xdr:colOff>
      <xdr:row>44</xdr:row>
      <xdr:rowOff>536</xdr:rowOff>
    </xdr:to>
    <xdr:pic>
      <xdr:nvPicPr>
        <xdr:cNvPr id="20" name="Image 19">
          <a:extLst>
            <a:ext uri="{FF2B5EF4-FFF2-40B4-BE49-F238E27FC236}">
              <a16:creationId xmlns:a16="http://schemas.microsoft.com/office/drawing/2014/main" id="{00000000-0008-0000-0600-000014000000}"/>
            </a:ext>
          </a:extLst>
        </xdr:cNvPr>
        <xdr:cNvPicPr/>
      </xdr:nvPicPr>
      <xdr:blipFill>
        <a:blip xmlns:r="http://schemas.openxmlformats.org/officeDocument/2006/relationships" r:embed="rId7"/>
        <a:stretch>
          <a:fillRect/>
        </a:stretch>
      </xdr:blipFill>
      <xdr:spPr>
        <a:xfrm>
          <a:off x="3713680" y="6164495"/>
          <a:ext cx="381000" cy="428625"/>
        </a:xfrm>
        <a:prstGeom prst="rect">
          <a:avLst/>
        </a:prstGeom>
      </xdr:spPr>
    </xdr:pic>
    <xdr:clientData/>
  </xdr:twoCellAnchor>
  <xdr:twoCellAnchor editAs="oneCell">
    <xdr:from>
      <xdr:col>30</xdr:col>
      <xdr:colOff>119865</xdr:colOff>
      <xdr:row>0</xdr:row>
      <xdr:rowOff>59933</xdr:rowOff>
    </xdr:from>
    <xdr:to>
      <xdr:col>32</xdr:col>
      <xdr:colOff>133650</xdr:colOff>
      <xdr:row>2</xdr:row>
      <xdr:rowOff>83813</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13798" y="59933"/>
          <a:ext cx="373380" cy="332105"/>
        </a:xfrm>
        <a:prstGeom prst="rect">
          <a:avLst/>
        </a:prstGeom>
        <a:noFill/>
        <a:ln>
          <a:noFill/>
        </a:ln>
      </xdr:spPr>
    </xdr:pic>
    <xdr:clientData/>
  </xdr:twoCellAnchor>
  <xdr:twoCellAnchor editAs="oneCell">
    <xdr:from>
      <xdr:col>19</xdr:col>
      <xdr:colOff>68494</xdr:colOff>
      <xdr:row>0</xdr:row>
      <xdr:rowOff>77056</xdr:rowOff>
    </xdr:from>
    <xdr:to>
      <xdr:col>22</xdr:col>
      <xdr:colOff>133987</xdr:colOff>
      <xdr:row>2</xdr:row>
      <xdr:rowOff>25786</xdr:rowOff>
    </xdr:to>
    <xdr:pic>
      <xdr:nvPicPr>
        <xdr:cNvPr id="22" name="Image 21"/>
        <xdr:cNvPicPr>
          <a:picLocks noChangeAspect="1"/>
        </xdr:cNvPicPr>
      </xdr:nvPicPr>
      <xdr:blipFill>
        <a:blip xmlns:r="http://schemas.openxmlformats.org/officeDocument/2006/relationships" r:embed="rId9"/>
        <a:stretch>
          <a:fillRect/>
        </a:stretch>
      </xdr:blipFill>
      <xdr:spPr>
        <a:xfrm>
          <a:off x="3484651" y="77056"/>
          <a:ext cx="604887" cy="2569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xdr:colOff>
      <xdr:row>0</xdr:row>
      <xdr:rowOff>103806</xdr:rowOff>
    </xdr:from>
    <xdr:to>
      <xdr:col>1</xdr:col>
      <xdr:colOff>1007866</xdr:colOff>
      <xdr:row>0</xdr:row>
      <xdr:rowOff>408218</xdr:rowOff>
    </xdr:to>
    <xdr:pic>
      <xdr:nvPicPr>
        <xdr:cNvPr id="2" name="Image 1">
          <a:hlinkClick xmlns:r="http://schemas.openxmlformats.org/officeDocument/2006/relationships" r:id="rId1" tooltip="Accueil"/>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21" y="103806"/>
          <a:ext cx="950716" cy="3044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8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8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144441</xdr:rowOff>
    </xdr:from>
    <xdr:ext cx="813486" cy="260472"/>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813486" cy="260472"/>
        </a:xfrm>
        <a:prstGeom prst="rect">
          <a:avLst/>
        </a:prstGeom>
      </xdr:spPr>
    </xdr:pic>
    <xdr:clientData/>
  </xdr:one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8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8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oneCellAnchor>
    <xdr:from>
      <xdr:col>0</xdr:col>
      <xdr:colOff>5538</xdr:colOff>
      <xdr:row>32</xdr:row>
      <xdr:rowOff>20595</xdr:rowOff>
    </xdr:from>
    <xdr:ext cx="912357" cy="292130"/>
    <xdr:pic>
      <xdr:nvPicPr>
        <xdr:cNvPr id="19" name="Image 18">
          <a:hlinkClick xmlns:r="http://schemas.openxmlformats.org/officeDocument/2006/relationships" r:id="rId1" tooltip="Accueil"/>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38" y="5035379"/>
          <a:ext cx="912357" cy="292130"/>
        </a:xfrm>
        <a:prstGeom prst="rect">
          <a:avLst/>
        </a:prstGeom>
      </xdr:spPr>
    </xdr:pic>
    <xdr:clientData/>
  </xdr:one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5539</xdr:colOff>
      <xdr:row>75</xdr:row>
      <xdr:rowOff>144441</xdr:rowOff>
    </xdr:from>
    <xdr:ext cx="525568" cy="168283"/>
    <xdr:pic>
      <xdr:nvPicPr>
        <xdr:cNvPr id="24" name="Image 23">
          <a:hlinkClick xmlns:r="http://schemas.openxmlformats.org/officeDocument/2006/relationships" r:id="rId1" tooltip="Accueil"/>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39" y="11016548"/>
          <a:ext cx="525568" cy="168283"/>
        </a:xfrm>
        <a:prstGeom prst="rect">
          <a:avLst/>
        </a:prstGeom>
      </xdr:spPr>
    </xdr:pic>
    <xdr:clientData/>
  </xdr:one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98178</xdr:colOff>
      <xdr:row>0</xdr:row>
      <xdr:rowOff>89410</xdr:rowOff>
    </xdr:from>
    <xdr:to>
      <xdr:col>30</xdr:col>
      <xdr:colOff>168728</xdr:colOff>
      <xdr:row>2</xdr:row>
      <xdr:rowOff>40822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74285" y="89410"/>
          <a:ext cx="805336" cy="250769"/>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127438</xdr:rowOff>
    </xdr:from>
    <xdr:to>
      <xdr:col>31</xdr:col>
      <xdr:colOff>26642</xdr:colOff>
      <xdr:row>33</xdr:row>
      <xdr:rowOff>114300</xdr:rowOff>
    </xdr:to>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49586" y="4928038"/>
          <a:ext cx="913827" cy="291662"/>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9"/>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100113</xdr:rowOff>
    </xdr:from>
    <xdr:to>
      <xdr:col>31</xdr:col>
      <xdr:colOff>319</xdr:colOff>
      <xdr:row>76</xdr:row>
      <xdr:rowOff>88445</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94154" y="10822542"/>
          <a:ext cx="898487" cy="287689"/>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9"/>
        <a:stretch>
          <a:fillRect/>
        </a:stretch>
      </xdr:blipFill>
      <xdr:spPr>
        <a:xfrm>
          <a:off x="3459079" y="11911262"/>
          <a:ext cx="381000" cy="428625"/>
        </a:xfrm>
        <a:prstGeom prst="rect">
          <a:avLst/>
        </a:prstGeom>
      </xdr:spPr>
    </xdr:pic>
    <xdr:clientData/>
  </xdr:twoCellAnchor>
  <xdr:twoCellAnchor editAs="oneCell">
    <xdr:from>
      <xdr:col>31</xdr:col>
      <xdr:colOff>41827</xdr:colOff>
      <xdr:row>0</xdr:row>
      <xdr:rowOff>56147</xdr:rowOff>
    </xdr:from>
    <xdr:to>
      <xdr:col>33</xdr:col>
      <xdr:colOff>46238</xdr:colOff>
      <xdr:row>2</xdr:row>
      <xdr:rowOff>83452</xdr:rowOff>
    </xdr:to>
    <xdr:pic>
      <xdr:nvPicPr>
        <xdr:cNvPr id="29" name="Image 2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6416" y="56147"/>
          <a:ext cx="371804" cy="326662"/>
        </a:xfrm>
        <a:prstGeom prst="rect">
          <a:avLst/>
        </a:prstGeom>
        <a:noFill/>
        <a:ln>
          <a:noFill/>
        </a:ln>
      </xdr:spPr>
    </xdr:pic>
    <xdr:clientData/>
  </xdr:twoCellAnchor>
  <xdr:twoCellAnchor editAs="oneCell">
    <xdr:from>
      <xdr:col>19</xdr:col>
      <xdr:colOff>131884</xdr:colOff>
      <xdr:row>0</xdr:row>
      <xdr:rowOff>68385</xdr:rowOff>
    </xdr:from>
    <xdr:to>
      <xdr:col>23</xdr:col>
      <xdr:colOff>13848</xdr:colOff>
      <xdr:row>2</xdr:row>
      <xdr:rowOff>22494</xdr:rowOff>
    </xdr:to>
    <xdr:pic>
      <xdr:nvPicPr>
        <xdr:cNvPr id="30" name="Image 29"/>
        <xdr:cNvPicPr>
          <a:picLocks noChangeAspect="1"/>
        </xdr:cNvPicPr>
      </xdr:nvPicPr>
      <xdr:blipFill>
        <a:blip xmlns:r="http://schemas.openxmlformats.org/officeDocument/2006/relationships" r:embed="rId12"/>
        <a:stretch>
          <a:fillRect/>
        </a:stretch>
      </xdr:blipFill>
      <xdr:spPr>
        <a:xfrm>
          <a:off x="3565769" y="68385"/>
          <a:ext cx="604887" cy="25695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50</xdr:row>
      <xdr:rowOff>114300</xdr:rowOff>
    </xdr:from>
    <xdr:to>
      <xdr:col>2</xdr:col>
      <xdr:colOff>102298</xdr:colOff>
      <xdr:row>51</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0</xdr:row>
      <xdr:rowOff>144441</xdr:rowOff>
    </xdr:from>
    <xdr:ext cx="525568" cy="168283"/>
    <xdr:pic>
      <xdr:nvPicPr>
        <xdr:cNvPr id="4" name="Image 3">
          <a:hlinkClick xmlns:r="http://schemas.openxmlformats.org/officeDocument/2006/relationships" r:id="rId1" tooltip="Accueil"/>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525568" cy="168283"/>
        </a:xfrm>
        <a:prstGeom prst="rect">
          <a:avLst/>
        </a:prstGeom>
      </xdr:spPr>
    </xdr:pic>
    <xdr:clientData/>
  </xdr:one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oneCellAnchor>
    <xdr:from>
      <xdr:col>0</xdr:col>
      <xdr:colOff>0</xdr:colOff>
      <xdr:row>45</xdr:row>
      <xdr:rowOff>144441</xdr:rowOff>
    </xdr:from>
    <xdr:ext cx="525568" cy="168283"/>
    <xdr:pic>
      <xdr:nvPicPr>
        <xdr:cNvPr id="50" name="Image 49">
          <a:hlinkClick xmlns:r="http://schemas.openxmlformats.org/officeDocument/2006/relationships" r:id="rId1" tooltip="Accueil"/>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652543"/>
          <a:ext cx="525568" cy="168283"/>
        </a:xfrm>
        <a:prstGeom prst="rect">
          <a:avLst/>
        </a:prstGeom>
      </xdr:spPr>
    </xdr:pic>
    <xdr:clientData/>
  </xdr:oneCellAnchor>
  <xdr:twoCellAnchor>
    <xdr:from>
      <xdr:col>1</xdr:col>
      <xdr:colOff>76200</xdr:colOff>
      <xdr:row>53</xdr:row>
      <xdr:rowOff>28575</xdr:rowOff>
    </xdr:from>
    <xdr:to>
      <xdr:col>2</xdr:col>
      <xdr:colOff>92773</xdr:colOff>
      <xdr:row>54</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86</xdr:row>
      <xdr:rowOff>114300</xdr:rowOff>
    </xdr:from>
    <xdr:to>
      <xdr:col>2</xdr:col>
      <xdr:colOff>102298</xdr:colOff>
      <xdr:row>87</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0</xdr:col>
      <xdr:colOff>0</xdr:colOff>
      <xdr:row>83</xdr:row>
      <xdr:rowOff>144441</xdr:rowOff>
    </xdr:from>
    <xdr:ext cx="525568" cy="168283"/>
    <xdr:pic>
      <xdr:nvPicPr>
        <xdr:cNvPr id="55" name="Image 54">
          <a:hlinkClick xmlns:r="http://schemas.openxmlformats.org/officeDocument/2006/relationships" r:id="rId1" tooltip="Accueil"/>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2655237"/>
          <a:ext cx="525568" cy="168283"/>
        </a:xfrm>
        <a:prstGeom prst="rect">
          <a:avLst/>
        </a:prstGeom>
      </xdr:spPr>
    </xdr:pic>
    <xdr:clientData/>
  </xdr:oneCellAnchor>
  <xdr:twoCellAnchor>
    <xdr:from>
      <xdr:col>1</xdr:col>
      <xdr:colOff>85725</xdr:colOff>
      <xdr:row>102</xdr:row>
      <xdr:rowOff>114300</xdr:rowOff>
    </xdr:from>
    <xdr:to>
      <xdr:col>2</xdr:col>
      <xdr:colOff>102298</xdr:colOff>
      <xdr:row>103</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45</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83</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89034</xdr:colOff>
      <xdr:row>2</xdr:row>
      <xdr:rowOff>38878</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72900" y="61368"/>
          <a:ext cx="901114" cy="288530"/>
        </a:xfrm>
        <a:prstGeom prst="rect">
          <a:avLst/>
        </a:prstGeom>
      </xdr:spPr>
    </xdr:pic>
    <xdr:clientData/>
  </xdr:twoCellAnchor>
  <xdr:twoCellAnchor editAs="oneCell">
    <xdr:from>
      <xdr:col>23</xdr:col>
      <xdr:colOff>53067</xdr:colOff>
      <xdr:row>83</xdr:row>
      <xdr:rowOff>38101</xdr:rowOff>
    </xdr:from>
    <xdr:to>
      <xdr:col>26</xdr:col>
      <xdr:colOff>47624</xdr:colOff>
      <xdr:row>85</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83</xdr:row>
      <xdr:rowOff>100245</xdr:rowOff>
    </xdr:from>
    <xdr:to>
      <xdr:col>31</xdr:col>
      <xdr:colOff>144196</xdr:colOff>
      <xdr:row>85</xdr:row>
      <xdr:rowOff>62204</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76630" y="12611041"/>
          <a:ext cx="852546" cy="272979"/>
        </a:xfrm>
        <a:prstGeom prst="rect">
          <a:avLst/>
        </a:prstGeom>
      </xdr:spPr>
    </xdr:pic>
    <xdr:clientData/>
  </xdr:twoCellAnchor>
  <xdr:oneCellAnchor>
    <xdr:from>
      <xdr:col>23</xdr:col>
      <xdr:colOff>53067</xdr:colOff>
      <xdr:row>45</xdr:row>
      <xdr:rowOff>38101</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0439" y="38101"/>
          <a:ext cx="548563" cy="367156"/>
        </a:xfrm>
        <a:prstGeom prst="rect">
          <a:avLst/>
        </a:prstGeom>
      </xdr:spPr>
    </xdr:pic>
    <xdr:clientData/>
  </xdr:oneCellAnchor>
  <xdr:oneCellAnchor>
    <xdr:from>
      <xdr:col>26</xdr:col>
      <xdr:colOff>113158</xdr:colOff>
      <xdr:row>45</xdr:row>
      <xdr:rowOff>70077</xdr:rowOff>
    </xdr:from>
    <xdr:ext cx="825350" cy="264271"/>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65076" y="6578179"/>
          <a:ext cx="825350" cy="264271"/>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editAs="oneCell">
    <xdr:from>
      <xdr:col>20</xdr:col>
      <xdr:colOff>58316</xdr:colOff>
      <xdr:row>83</xdr:row>
      <xdr:rowOff>9719</xdr:rowOff>
    </xdr:from>
    <xdr:to>
      <xdr:col>22</xdr:col>
      <xdr:colOff>69979</xdr:colOff>
      <xdr:row>85</xdr:row>
      <xdr:rowOff>127324</xdr:rowOff>
    </xdr:to>
    <xdr:pic>
      <xdr:nvPicPr>
        <xdr:cNvPr id="44" name="Imag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8"/>
        <a:stretch>
          <a:fillRect/>
        </a:stretch>
      </xdr:blipFill>
      <xdr:spPr>
        <a:xfrm>
          <a:off x="3751683" y="12557449"/>
          <a:ext cx="381000" cy="428625"/>
        </a:xfrm>
        <a:prstGeom prst="rect">
          <a:avLst/>
        </a:prstGeom>
      </xdr:spPr>
    </xdr:pic>
    <xdr:clientData/>
  </xdr:twoCellAnchor>
  <xdr:twoCellAnchor editAs="oneCell">
    <xdr:from>
      <xdr:col>20</xdr:col>
      <xdr:colOff>106914</xdr:colOff>
      <xdr:row>45</xdr:row>
      <xdr:rowOff>9719</xdr:rowOff>
    </xdr:from>
    <xdr:to>
      <xdr:col>22</xdr:col>
      <xdr:colOff>118577</xdr:colOff>
      <xdr:row>47</xdr:row>
      <xdr:rowOff>127323</xdr:rowOff>
    </xdr:to>
    <xdr:pic>
      <xdr:nvPicPr>
        <xdr:cNvPr id="45" name="Image 44">
          <a:extLst>
            <a:ext uri="{FF2B5EF4-FFF2-40B4-BE49-F238E27FC236}">
              <a16:creationId xmlns:a16="http://schemas.microsoft.com/office/drawing/2014/main" id="{00000000-0008-0000-0A00-00002D000000}"/>
            </a:ext>
          </a:extLst>
        </xdr:cNvPr>
        <xdr:cNvPicPr/>
      </xdr:nvPicPr>
      <xdr:blipFill>
        <a:blip xmlns:r="http://schemas.openxmlformats.org/officeDocument/2006/relationships" r:embed="rId8"/>
        <a:stretch>
          <a:fillRect/>
        </a:stretch>
      </xdr:blipFill>
      <xdr:spPr>
        <a:xfrm>
          <a:off x="3800281" y="6531428"/>
          <a:ext cx="381000" cy="428625"/>
        </a:xfrm>
        <a:prstGeom prst="rect">
          <a:avLst/>
        </a:prstGeom>
      </xdr:spPr>
    </xdr:pic>
    <xdr:clientData/>
  </xdr:twoCellAnchor>
  <xdr:twoCellAnchor>
    <xdr:from>
      <xdr:col>1</xdr:col>
      <xdr:colOff>76200</xdr:colOff>
      <xdr:row>56</xdr:row>
      <xdr:rowOff>28575</xdr:rowOff>
    </xdr:from>
    <xdr:to>
      <xdr:col>2</xdr:col>
      <xdr:colOff>92773</xdr:colOff>
      <xdr:row>57</xdr:row>
      <xdr:rowOff>70700</xdr:rowOff>
    </xdr:to>
    <xdr:sp macro="" textlink="">
      <xdr:nvSpPr>
        <xdr:cNvPr id="46" name="Ellipse 45">
          <a:extLst>
            <a:ext uri="{FF2B5EF4-FFF2-40B4-BE49-F238E27FC236}">
              <a16:creationId xmlns:a16="http://schemas.microsoft.com/office/drawing/2014/main" id="{00000000-0008-0000-0A00-00002E000000}"/>
            </a:ext>
          </a:extLst>
        </xdr:cNvPr>
        <xdr:cNvSpPr/>
      </xdr:nvSpPr>
      <xdr:spPr>
        <a:xfrm>
          <a:off x="260868" y="7910998"/>
          <a:ext cx="201242" cy="197636"/>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31</xdr:col>
      <xdr:colOff>171064</xdr:colOff>
      <xdr:row>0</xdr:row>
      <xdr:rowOff>54429</xdr:rowOff>
    </xdr:from>
    <xdr:to>
      <xdr:col>33</xdr:col>
      <xdr:colOff>171220</xdr:colOff>
      <xdr:row>2</xdr:row>
      <xdr:rowOff>75514</xdr:rowOff>
    </xdr:to>
    <xdr:pic>
      <xdr:nvPicPr>
        <xdr:cNvPr id="47" name="Image 4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956044" y="54429"/>
          <a:ext cx="373380" cy="332105"/>
        </a:xfrm>
        <a:prstGeom prst="rect">
          <a:avLst/>
        </a:prstGeom>
        <a:noFill/>
        <a:ln>
          <a:noFill/>
        </a:ln>
      </xdr:spPr>
    </xdr:pic>
    <xdr:clientData/>
  </xdr:twoCellAnchor>
  <xdr:twoCellAnchor editAs="oneCell">
    <xdr:from>
      <xdr:col>31</xdr:col>
      <xdr:colOff>77759</xdr:colOff>
      <xdr:row>45</xdr:row>
      <xdr:rowOff>62204</xdr:rowOff>
    </xdr:from>
    <xdr:to>
      <xdr:col>33</xdr:col>
      <xdr:colOff>77915</xdr:colOff>
      <xdr:row>47</xdr:row>
      <xdr:rowOff>83289</xdr:rowOff>
    </xdr:to>
    <xdr:pic>
      <xdr:nvPicPr>
        <xdr:cNvPr id="49" name="Image 4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62739" y="6570306"/>
          <a:ext cx="373380" cy="332105"/>
        </a:xfrm>
        <a:prstGeom prst="rect">
          <a:avLst/>
        </a:prstGeom>
        <a:noFill/>
        <a:ln>
          <a:noFill/>
        </a:ln>
      </xdr:spPr>
    </xdr:pic>
    <xdr:clientData/>
  </xdr:twoCellAnchor>
  <xdr:twoCellAnchor editAs="oneCell">
    <xdr:from>
      <xdr:col>19</xdr:col>
      <xdr:colOff>78828</xdr:colOff>
      <xdr:row>0</xdr:row>
      <xdr:rowOff>78828</xdr:rowOff>
    </xdr:from>
    <xdr:to>
      <xdr:col>22</xdr:col>
      <xdr:colOff>131922</xdr:colOff>
      <xdr:row>2</xdr:row>
      <xdr:rowOff>37990</xdr:rowOff>
    </xdr:to>
    <xdr:pic>
      <xdr:nvPicPr>
        <xdr:cNvPr id="58" name="Image 57"/>
        <xdr:cNvPicPr>
          <a:picLocks noChangeAspect="1"/>
        </xdr:cNvPicPr>
      </xdr:nvPicPr>
      <xdr:blipFill>
        <a:blip xmlns:r="http://schemas.openxmlformats.org/officeDocument/2006/relationships" r:embed="rId10"/>
        <a:stretch>
          <a:fillRect/>
        </a:stretch>
      </xdr:blipFill>
      <xdr:spPr>
        <a:xfrm>
          <a:off x="3573518" y="78828"/>
          <a:ext cx="604887" cy="2569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144441</xdr:rowOff>
    </xdr:from>
    <xdr:ext cx="807720" cy="258626"/>
    <xdr:pic>
      <xdr:nvPicPr>
        <xdr:cNvPr id="3" name="Image 2">
          <a:hlinkClick xmlns:r="http://schemas.openxmlformats.org/officeDocument/2006/relationships" r:id="rId1" tooltip="Accueil"/>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4441"/>
          <a:ext cx="807720" cy="258626"/>
        </a:xfrm>
        <a:prstGeom prst="rect">
          <a:avLst/>
        </a:prstGeom>
      </xdr:spPr>
    </xdr:pic>
    <xdr:clientData/>
  </xdr:oneCellAnchor>
  <xdr:oneCellAnchor>
    <xdr:from>
      <xdr:col>0</xdr:col>
      <xdr:colOff>0</xdr:colOff>
      <xdr:row>38</xdr:row>
      <xdr:rowOff>129540</xdr:rowOff>
    </xdr:from>
    <xdr:ext cx="966720" cy="309537"/>
    <xdr:pic>
      <xdr:nvPicPr>
        <xdr:cNvPr id="27" name="Image 26">
          <a:hlinkClick xmlns:r="http://schemas.openxmlformats.org/officeDocument/2006/relationships" r:id="rId3" tooltip="Accueil"/>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5615940"/>
          <a:ext cx="966720" cy="309537"/>
        </a:xfrm>
        <a:prstGeom prst="rect">
          <a:avLst/>
        </a:prstGeom>
      </xdr:spPr>
    </xdr:pic>
    <xdr:clientData/>
  </xdr:oneCellAnchor>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112963</xdr:colOff>
      <xdr:row>0</xdr:row>
      <xdr:rowOff>137805</xdr:rowOff>
    </xdr:from>
    <xdr:to>
      <xdr:col>30</xdr:col>
      <xdr:colOff>140971</xdr:colOff>
      <xdr:row>2</xdr:row>
      <xdr:rowOff>76200</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67843" y="137805"/>
          <a:ext cx="759528" cy="243195"/>
        </a:xfrm>
        <a:prstGeom prst="rect">
          <a:avLst/>
        </a:prstGeom>
      </xdr:spPr>
    </xdr:pic>
    <xdr:clientData/>
  </xdr:twoCellAnchor>
  <xdr:twoCellAnchor editAs="oneCell">
    <xdr:from>
      <xdr:col>31</xdr:col>
      <xdr:colOff>30480</xdr:colOff>
      <xdr:row>0</xdr:row>
      <xdr:rowOff>53340</xdr:rowOff>
    </xdr:from>
    <xdr:to>
      <xdr:col>33</xdr:col>
      <xdr:colOff>22860</xdr:colOff>
      <xdr:row>2</xdr:row>
      <xdr:rowOff>80645</xdr:rowOff>
    </xdr:to>
    <xdr:pic>
      <xdr:nvPicPr>
        <xdr:cNvPr id="9" name="Image 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99760" y="53340"/>
          <a:ext cx="373380" cy="332105"/>
        </a:xfrm>
        <a:prstGeom prst="rect">
          <a:avLst/>
        </a:prstGeom>
        <a:noFill/>
        <a:ln>
          <a:noFill/>
        </a:ln>
      </xdr:spPr>
    </xdr:pic>
    <xdr:clientData/>
  </xdr:twoCellAnchor>
  <xdr:twoCellAnchor editAs="oneCell">
    <xdr:from>
      <xdr:col>19</xdr:col>
      <xdr:colOff>99060</xdr:colOff>
      <xdr:row>0</xdr:row>
      <xdr:rowOff>83820</xdr:rowOff>
    </xdr:from>
    <xdr:to>
      <xdr:col>22</xdr:col>
      <xdr:colOff>155307</xdr:colOff>
      <xdr:row>2</xdr:row>
      <xdr:rowOff>35975</xdr:rowOff>
    </xdr:to>
    <xdr:pic>
      <xdr:nvPicPr>
        <xdr:cNvPr id="12" name="Image 11"/>
        <xdr:cNvPicPr>
          <a:picLocks noChangeAspect="1"/>
        </xdr:cNvPicPr>
      </xdr:nvPicPr>
      <xdr:blipFill>
        <a:blip xmlns:r="http://schemas.openxmlformats.org/officeDocument/2006/relationships" r:embed="rId9"/>
        <a:stretch>
          <a:fillRect/>
        </a:stretch>
      </xdr:blipFill>
      <xdr:spPr>
        <a:xfrm>
          <a:off x="3573780" y="83820"/>
          <a:ext cx="604887" cy="2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DD_Listing_Proj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g56.fr\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orteurs"/>
      <sheetName val="Projet_old"/>
    </sheetNames>
    <sheetDataSet>
      <sheetData sheetId="0">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 xml:space="preserve">IREPS BRETAGNE </v>
          </cell>
          <cell r="C8" t="str">
            <v>LES AMOURS DES SENIORS A VANNES</v>
          </cell>
          <cell r="D8">
            <v>43501</v>
          </cell>
          <cell r="E8" t="str">
            <v>AC010</v>
          </cell>
        </row>
        <row r="9">
          <cell r="A9" t="str">
            <v>IREPS BRETAGNE BIEN VIEILLIR APRES L'ESAT A PLOERMEL</v>
          </cell>
          <cell r="B9" t="str">
            <v xml:space="preserve">IREPS BRETAGNE </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 xml:space="preserve">Patronage Laique de Lorient - Centre social du PolygoneVieillir en citoyen. Des RDV pour les séniors  </v>
          </cell>
          <cell r="B33" t="str">
            <v>Patronage Laique de Lorient - Centre social du Polygone</v>
          </cell>
          <cell r="C33" t="str">
            <v xml:space="preserve">Vieillir en citoyen. Des RDV pour les séniors  </v>
          </cell>
          <cell r="D33">
            <v>43503</v>
          </cell>
          <cell r="E33" t="str">
            <v>AC039</v>
          </cell>
        </row>
        <row r="34">
          <cell r="A34" t="str">
            <v xml:space="preserve">ASSOCIATION DES CENTRES DE SOINS ALLAIRE MALANSACBOUGER ET S'EPANOUIR DANS SON TERRITOIRE </v>
          </cell>
          <cell r="B34" t="str">
            <v>ASSOCIATION DES CENTRES DE SOINS ALLAIRE MALANSAC</v>
          </cell>
          <cell r="C34" t="str">
            <v xml:space="preserve">BOUGER ET S'EPANOUIR DANS SON TERRITOIRE </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 xml:space="preserve">APPUI AUX PROFESSIONNELS DE SANTEBistrot Mémoire </v>
          </cell>
          <cell r="B37" t="str">
            <v>APPUI AUX PROFESSIONNELS DE SANTE</v>
          </cell>
          <cell r="C37" t="str">
            <v xml:space="preserve">Bistrot Mémoire </v>
          </cell>
          <cell r="D37">
            <v>43503</v>
          </cell>
          <cell r="E37" t="str">
            <v>AC043</v>
          </cell>
        </row>
        <row r="38">
          <cell r="A38" t="str">
            <v xml:space="preserve">APPUI AUX PROFESSIONNELS DE SANTEAteliers Nutrition </v>
          </cell>
          <cell r="B38" t="str">
            <v>APPUI AUX PROFESSIONNELS DE SANTE</v>
          </cell>
          <cell r="C38" t="str">
            <v xml:space="preserve">Ateliers Nutrition </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 xml:space="preserve">Mutualité Retraite 29-56Prévention des troubles neuro dégénératifs et du vieillissement par l'activité physique </v>
          </cell>
          <cell r="B48" t="str">
            <v>Mutualité Retraite 29-56</v>
          </cell>
          <cell r="C48" t="str">
            <v xml:space="preserve">Prévention des troubles neuro dégénératifs et du vieillissement par l'activité physique </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 xml:space="preserve">Centre social intercommunal EVEIL </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 xml:space="preserve">Association de santé, d'éducation et de prévention sur les territoires de Bretagne (ASEPT Bretagne)Le développement des actions collectives de prévention de la perte d'autonomie de l'ASEPT Bretagne auprès des personnes âgées de 60 ans et plus sur le département du Morbihan </v>
          </cell>
          <cell r="B84" t="str">
            <v>Association de santé, d'éducation et de prévention sur les territoires de Bretagne (ASEPT Bretagne)</v>
          </cell>
          <cell r="C84" t="str">
            <v xml:space="preserve">Le développement des actions collectives de prévention de la perte d'autonomie de l'ASEPT Bretagne auprès des personnes âgées de 60 ans et plus sur le département du Morbihan </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 Des RDV séniors aux RDV Loisirs 2018</v>
          </cell>
          <cell r="B95" t="str">
            <v>Patronage Laique de Lorient - Centre social du Polygone</v>
          </cell>
          <cell r="C95" t="str">
            <v>Vieillir en Citoyen - Des RDV séniors aux RDV Loisirs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29-56Inconscient et Qualité de Vie</v>
          </cell>
          <cell r="B106" t="str">
            <v>Mutualité Retraite 29-56</v>
          </cell>
          <cell r="C106" t="str">
            <v>Inconscient et Qualité de Vie</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 xml:space="preserve"> 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 xml:space="preserve">SOLIHALes Tournées mobiles de l'autonomie </v>
          </cell>
          <cell r="B120" t="str">
            <v>SOLIHA</v>
          </cell>
          <cell r="C120" t="str">
            <v xml:space="preserve">Les Tournées mobiles de l'autonomie </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 départementaux vieillissement</v>
          </cell>
          <cell r="B122" t="str">
            <v>Fédération des Centres Sociaux de Bretagne</v>
          </cell>
          <cell r="C122" t="str">
            <v>Groupe départementaux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56Habitat - Cadre de vie: l'information et la sensibilisation "au bien vieillir chez soi" 2018</v>
          </cell>
          <cell r="B127" t="str">
            <v>Mutualité Française Finistère Morbihan ALCAT 56</v>
          </cell>
          <cell r="C127" t="str">
            <v>Habitat - Cadre de vie: l'information et la sensibilisation "au bien vieillir chez soi" 2018</v>
          </cell>
          <cell r="D127">
            <v>43101</v>
          </cell>
          <cell r="E127" t="str">
            <v>AC146</v>
          </cell>
        </row>
        <row r="128">
          <cell r="A128" t="str">
            <v>Centre social intercommunal EVEIL Etre acteur de son vieillissement collectivement, anticipons notre vieillesse ! 2018</v>
          </cell>
          <cell r="B128" t="str">
            <v xml:space="preserve">Centre social intercommunal EVEIL </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 xml:space="preserve">Association Perrine SAMSON Maison Sainte FamilleElargir l'accueil dans les structures d'hébergement temporaire aux personnes atteintes de maladies neurodégénératives </v>
          </cell>
          <cell r="B159" t="str">
            <v>Association Perrine SAMSON Maison Sainte Famille</v>
          </cell>
          <cell r="C159" t="str">
            <v xml:space="preserve">Elargir l'accueil dans les structures d'hébergement temporaire aux personnes atteintes de maladies neurodégénératives </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 xml:space="preserve">CLARPA 56Développement d'activités physiques dans les clubs </v>
          </cell>
          <cell r="B167" t="str">
            <v>CLARPA 56</v>
          </cell>
          <cell r="C167" t="str">
            <v xml:space="preserve">Développement d'activités physiques dans les clubs </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43100</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row r="177">
          <cell r="A177" t="str">
            <v xml:space="preserve">Centre social intercommunal EVEIL Favoriser l'intégration et valoriser la place des seniors sur un territoire rural </v>
          </cell>
          <cell r="B177" t="str">
            <v xml:space="preserve">Centre social intercommunal EVEIL </v>
          </cell>
          <cell r="C177" t="str">
            <v xml:space="preserve">Favoriser l'intégration et valoriser la place des seniors sur un territoire rural </v>
          </cell>
          <cell r="D177">
            <v>43101</v>
          </cell>
          <cell r="E177" t="str">
            <v>AC197</v>
          </cell>
        </row>
        <row r="178">
          <cell r="A178" t="str">
            <v>Mutualité Retraite 29-56L’alimentation, l’allié pour vieillir en bonne santé 2018</v>
          </cell>
          <cell r="B178" t="str">
            <v>Mutualité Retraite 29-56</v>
          </cell>
          <cell r="C178" t="str">
            <v>L’alimentation, l’allié pour vieillir en bonne santé 2018</v>
          </cell>
          <cell r="D178">
            <v>43101</v>
          </cell>
          <cell r="E178" t="str">
            <v>AC198</v>
          </cell>
        </row>
        <row r="179">
          <cell r="A179" t="str">
            <v>Mutualité Retraite 29-56Prévention des troubles neuro dégénératifs et du vieillissement par l’activité physique 2018</v>
          </cell>
          <cell r="B179" t="str">
            <v>Mutualité Retraite 29-56</v>
          </cell>
          <cell r="C179" t="str">
            <v>Prévention des troubles neuro dégénératifs et du vieillissement par l’activité physique 2018</v>
          </cell>
          <cell r="D179">
            <v>43101</v>
          </cell>
          <cell r="E179" t="str">
            <v>AC199</v>
          </cell>
        </row>
        <row r="180">
          <cell r="A180" t="str">
            <v>Activ SportActiv Santé: bouger au quotidien et manger équilibré pour préserver son autonomie</v>
          </cell>
          <cell r="B180" t="str">
            <v>Activ Sport</v>
          </cell>
          <cell r="C180" t="str">
            <v>Activ Santé: bouger au quotidien et manger équilibré pour préserver son autonomie</v>
          </cell>
          <cell r="D180">
            <v>0</v>
          </cell>
          <cell r="E180" t="str">
            <v>AC200</v>
          </cell>
        </row>
        <row r="181">
          <cell r="A181" t="str">
            <v>A la Découverte de l'Age Libre- ADALProgramme D-marche 2020</v>
          </cell>
          <cell r="B181" t="str">
            <v>A la Découverte de l'Age Libre- ADAL</v>
          </cell>
          <cell r="C181" t="str">
            <v>Programme D-marche 2020</v>
          </cell>
          <cell r="D181">
            <v>0</v>
          </cell>
          <cell r="E181" t="str">
            <v>AC201</v>
          </cell>
        </row>
        <row r="182">
          <cell r="A182" t="str">
            <v>FEDERATION ADMR DU MORBIHANL'activité physique adaptée aux seniors</v>
          </cell>
          <cell r="B182" t="str">
            <v>FEDERATION ADMR DU MORBIHAN</v>
          </cell>
          <cell r="C182" t="str">
            <v>L'activité physique adaptée aux seniors</v>
          </cell>
          <cell r="D182">
            <v>0</v>
          </cell>
          <cell r="E182" t="str">
            <v>AC202</v>
          </cell>
        </row>
        <row r="183">
          <cell r="A183" t="str">
            <v>FEDERATION ADMR DU MORBIHANLADMR lutte contre l'isolement des personnes âgées</v>
          </cell>
          <cell r="B183" t="str">
            <v>FEDERATION ADMR DU MORBIHAN</v>
          </cell>
          <cell r="C183" t="str">
            <v>LADMR lutte contre l'isolement des personnes âgées</v>
          </cell>
          <cell r="D183">
            <v>0</v>
          </cell>
          <cell r="E183" t="str">
            <v>AC203</v>
          </cell>
        </row>
        <row r="184">
          <cell r="A184" t="str">
            <v>FEDERATION ADMR DU MORBIHANUne bulle de bien-être</v>
          </cell>
          <cell r="B184" t="str">
            <v>FEDERATION ADMR DU MORBIHAN</v>
          </cell>
          <cell r="C184" t="str">
            <v>Une bulle de bien-être</v>
          </cell>
          <cell r="D184">
            <v>0</v>
          </cell>
          <cell r="E184" t="str">
            <v>AC204</v>
          </cell>
        </row>
        <row r="185">
          <cell r="A185" t="str">
            <v>FEDERATION ADMR DU MORBIHANL'ADMR travaille la mémoire</v>
          </cell>
          <cell r="B185" t="str">
            <v>FEDERATION ADMR DU MORBIHAN</v>
          </cell>
          <cell r="C185" t="str">
            <v>L'ADMR travaille la mémoire</v>
          </cell>
          <cell r="D185">
            <v>0</v>
          </cell>
          <cell r="E185" t="str">
            <v>AC205</v>
          </cell>
        </row>
        <row r="186">
          <cell r="A186" t="str">
            <v>Arc Sud BretagneAteliers informatique</v>
          </cell>
          <cell r="B186" t="str">
            <v>Arc Sud Bretagne</v>
          </cell>
          <cell r="C186" t="str">
            <v>Ateliers informatique</v>
          </cell>
          <cell r="D186">
            <v>0</v>
          </cell>
          <cell r="E186" t="str">
            <v>AC206</v>
          </cell>
        </row>
        <row r="187">
          <cell r="A187" t="str">
            <v>Arc Sud BretagnePerte d'audition: soyez à l'écoute</v>
          </cell>
          <cell r="B187" t="str">
            <v>Arc Sud Bretagne</v>
          </cell>
          <cell r="C187" t="str">
            <v>Perte d'audition: soyez à l'écoute</v>
          </cell>
          <cell r="D187">
            <v>0</v>
          </cell>
          <cell r="E187" t="str">
            <v>AC207</v>
          </cell>
        </row>
        <row r="188">
          <cell r="A188" t="str">
            <v>Arc Sud BretagneEtre à l'aise avec les transports en commun</v>
          </cell>
          <cell r="B188" t="str">
            <v>Arc Sud Bretagne</v>
          </cell>
          <cell r="C188" t="str">
            <v>Etre à l'aise avec les transports en commun</v>
          </cell>
          <cell r="D188">
            <v>0</v>
          </cell>
          <cell r="E188" t="str">
            <v>AC208</v>
          </cell>
        </row>
        <row r="189">
          <cell r="A189" t="str">
            <v>Association de santé, d'éducation et de prévention sur les territoires de Bretagne (ASEPT Bretagne)Bien vivre sa retraite</v>
          </cell>
          <cell r="B189" t="str">
            <v>Association de santé, d'éducation et de prévention sur les territoires de Bretagne (ASEPT Bretagne)</v>
          </cell>
          <cell r="C189" t="str">
            <v>Bien vivre sa retraite</v>
          </cell>
          <cell r="D189">
            <v>0</v>
          </cell>
          <cell r="E189" t="str">
            <v>AC209</v>
          </cell>
        </row>
        <row r="190">
          <cell r="A190" t="str">
            <v>Association de santé, d'éducation et de prévention sur les territoires de Bretagne (ASEPT Bretagne)Bienvenue à la retraite</v>
          </cell>
          <cell r="B190" t="str">
            <v>Association de santé, d'éducation et de prévention sur les territoires de Bretagne (ASEPT Bretagne)</v>
          </cell>
          <cell r="C190" t="str">
            <v>Bienvenue à la retraite</v>
          </cell>
          <cell r="D190">
            <v>0</v>
          </cell>
          <cell r="E190" t="str">
            <v>AC210</v>
          </cell>
        </row>
        <row r="191">
          <cell r="A191" t="str">
            <v xml:space="preserve">Association de santé, d'éducation et de prévention sur les territoires de Bretagne (ASEPT Bretagne)Inclusion numérique </v>
          </cell>
          <cell r="B191" t="str">
            <v>Association de santé, d'éducation et de prévention sur les territoires de Bretagne (ASEPT Bretagne)</v>
          </cell>
          <cell r="C191" t="str">
            <v xml:space="preserve">Inclusion numérique </v>
          </cell>
          <cell r="D191">
            <v>0</v>
          </cell>
          <cell r="E191" t="str">
            <v>AC211</v>
          </cell>
        </row>
        <row r="192">
          <cell r="A192" t="str">
            <v>Association de santé, d'éducation et de prévention sur les territoires de Bretagne (ASEPT Bretagne)Mémoire PEPS Euréka</v>
          </cell>
          <cell r="B192" t="str">
            <v>Association de santé, d'éducation et de prévention sur les territoires de Bretagne (ASEPT Bretagne)</v>
          </cell>
          <cell r="C192" t="str">
            <v>Mémoire PEPS Euréka</v>
          </cell>
          <cell r="D192">
            <v>0</v>
          </cell>
          <cell r="E192" t="str">
            <v>AC212</v>
          </cell>
        </row>
        <row r="193">
          <cell r="A193" t="str">
            <v>Association de santé, d'éducation et de prévention sur les territoires de Bretagne (ASEPT Bretagne)Nutrition</v>
          </cell>
          <cell r="B193" t="str">
            <v>Association de santé, d'éducation et de prévention sur les territoires de Bretagne (ASEPT Bretagne)</v>
          </cell>
          <cell r="C193" t="str">
            <v>Nutrition</v>
          </cell>
          <cell r="D193">
            <v>0</v>
          </cell>
          <cell r="E193" t="str">
            <v>AC213</v>
          </cell>
        </row>
        <row r="194">
          <cell r="A194" t="str">
            <v>Association de santé, d'éducation et de prévention sur les territoires de Bretagne (ASEPT Bretagne)Sommeil</v>
          </cell>
          <cell r="B194" t="str">
            <v>Association de santé, d'éducation et de prévention sur les territoires de Bretagne (ASEPT Bretagne)</v>
          </cell>
          <cell r="C194" t="str">
            <v>Sommeil</v>
          </cell>
          <cell r="D194">
            <v>0</v>
          </cell>
          <cell r="E194" t="str">
            <v>AC214</v>
          </cell>
        </row>
        <row r="195">
          <cell r="A195" t="str">
            <v>ASSAD RedonUnité Mobile santé Prévention</v>
          </cell>
          <cell r="B195" t="str">
            <v>ASSAD Redon</v>
          </cell>
          <cell r="C195" t="str">
            <v>Unité Mobile santé Prévention</v>
          </cell>
          <cell r="D195">
            <v>0</v>
          </cell>
          <cell r="E195" t="str">
            <v>AC215</v>
          </cell>
        </row>
        <row r="196">
          <cell r="A196" t="str">
            <v>ASSOCIATION DES CENTRES DE SOINS ALLAIRE MALANSACBouger - s'épanouir dans son territoire</v>
          </cell>
          <cell r="B196" t="str">
            <v>ASSOCIATION DES CENTRES DE SOINS ALLAIRE MALANSAC</v>
          </cell>
          <cell r="C196" t="str">
            <v>Bouger - s'épanouir dans son territoire</v>
          </cell>
          <cell r="D196">
            <v>0</v>
          </cell>
          <cell r="E196" t="str">
            <v>AC216</v>
          </cell>
        </row>
        <row r="197">
          <cell r="A197" t="str">
            <v>ASSA (Association Santé Sport Adapté)PAPPA 2020</v>
          </cell>
          <cell r="B197" t="str">
            <v>ASSA (Association Santé Sport Adapté)</v>
          </cell>
          <cell r="C197" t="str">
            <v>PAPPA 2020</v>
          </cell>
          <cell r="D197">
            <v>0</v>
          </cell>
          <cell r="E197" t="str">
            <v>AC217</v>
          </cell>
        </row>
        <row r="198">
          <cell r="A198" t="str">
            <v>BRAIN UP ASSOCIATIONAidants</v>
          </cell>
          <cell r="B198" t="str">
            <v>BRAIN UP ASSOCIATION</v>
          </cell>
          <cell r="C198" t="str">
            <v>Aidants</v>
          </cell>
          <cell r="D198">
            <v>0</v>
          </cell>
          <cell r="E198" t="str">
            <v>AC218</v>
          </cell>
        </row>
        <row r="199">
          <cell r="A199" t="str">
            <v>BRAIN UP ASSOCIATIONAteliers du bien vieillir</v>
          </cell>
          <cell r="B199" t="str">
            <v>BRAIN UP ASSOCIATION</v>
          </cell>
          <cell r="C199" t="str">
            <v>Ateliers du bien vieillir</v>
          </cell>
          <cell r="D199">
            <v>0</v>
          </cell>
          <cell r="E199" t="str">
            <v>AC219</v>
          </cell>
        </row>
        <row r="200">
          <cell r="A200" t="str">
            <v>BRAIN UP ASSOCIATIONBienvenue à la retraite</v>
          </cell>
          <cell r="B200" t="str">
            <v>BRAIN UP ASSOCIATION</v>
          </cell>
          <cell r="C200" t="str">
            <v>Bienvenue à la retraite</v>
          </cell>
          <cell r="D200">
            <v>0</v>
          </cell>
          <cell r="E200" t="str">
            <v>AC220</v>
          </cell>
        </row>
        <row r="201">
          <cell r="A201" t="str">
            <v>BRAIN UP ASSOCIATIONIatrogénie</v>
          </cell>
          <cell r="B201" t="str">
            <v>BRAIN UP ASSOCIATION</v>
          </cell>
          <cell r="C201" t="str">
            <v>Iatrogénie</v>
          </cell>
          <cell r="E201" t="str">
            <v>AC221</v>
          </cell>
        </row>
        <row r="202">
          <cell r="A202" t="str">
            <v>BRAIN UP ASSOCIATIONMémoire</v>
          </cell>
          <cell r="B202" t="str">
            <v>BRAIN UP ASSOCIATION</v>
          </cell>
          <cell r="C202" t="str">
            <v>Mémoire</v>
          </cell>
          <cell r="E202" t="str">
            <v>AC222</v>
          </cell>
        </row>
        <row r="203">
          <cell r="A203" t="str">
            <v>BRAIN UP ASSOCIATIONNutrition</v>
          </cell>
          <cell r="B203" t="str">
            <v>BRAIN UP ASSOCIATION</v>
          </cell>
          <cell r="C203" t="str">
            <v>Nutrition</v>
          </cell>
          <cell r="E203" t="str">
            <v>AC223</v>
          </cell>
        </row>
        <row r="204">
          <cell r="A204" t="str">
            <v>BRAIN UP ASSOCIATIONSommeil</v>
          </cell>
          <cell r="B204" t="str">
            <v>BRAIN UP ASSOCIATION</v>
          </cell>
          <cell r="C204" t="str">
            <v>Sommeil</v>
          </cell>
          <cell r="E204" t="str">
            <v>AC224</v>
          </cell>
        </row>
        <row r="205">
          <cell r="A205" t="str">
            <v>CCAS BrechSécurité routière</v>
          </cell>
          <cell r="B205" t="str">
            <v>CCAS Brech</v>
          </cell>
          <cell r="C205" t="str">
            <v>Sécurité routière</v>
          </cell>
          <cell r="E205" t="str">
            <v>AC225</v>
          </cell>
        </row>
        <row r="206">
          <cell r="A206" t="str">
            <v>CCAS BrechSemaine bleue</v>
          </cell>
          <cell r="B206" t="str">
            <v>CCAS Brech</v>
          </cell>
          <cell r="C206" t="str">
            <v>Semaine bleue</v>
          </cell>
          <cell r="E206" t="str">
            <v>AC226</v>
          </cell>
        </row>
        <row r="207">
          <cell r="A207" t="str">
            <v>CCAS BubryCafé rencontre des aidants</v>
          </cell>
          <cell r="B207" t="str">
            <v>CCAS Bubry</v>
          </cell>
          <cell r="C207" t="str">
            <v>Café rencontre des aidants</v>
          </cell>
          <cell r="E207" t="str">
            <v>AC227</v>
          </cell>
        </row>
        <row r="208">
          <cell r="A208" t="str">
            <v>CCAS Carnacséances de cinéma pour les ainés</v>
          </cell>
          <cell r="B208" t="str">
            <v>CCAS Carnac</v>
          </cell>
          <cell r="C208" t="str">
            <v>séances de cinéma pour les ainés</v>
          </cell>
          <cell r="E208" t="str">
            <v>AC228</v>
          </cell>
        </row>
        <row r="209">
          <cell r="A209" t="str">
            <v>CCAS Carnactransport à la demande</v>
          </cell>
          <cell r="B209" t="str">
            <v>CCAS Carnac</v>
          </cell>
          <cell r="C209" t="str">
            <v>transport à la demande</v>
          </cell>
          <cell r="E209" t="str">
            <v>AC229</v>
          </cell>
        </row>
        <row r="210">
          <cell r="A210" t="str">
            <v>CCAS CarnacAteliers de prévention routière</v>
          </cell>
          <cell r="B210" t="str">
            <v>CCAS Carnac</v>
          </cell>
          <cell r="C210" t="str">
            <v>Ateliers de prévention routière</v>
          </cell>
          <cell r="E210" t="str">
            <v>AC230</v>
          </cell>
        </row>
        <row r="211">
          <cell r="A211" t="str">
            <v>CCAS ErdevenAteliers de relaxation</v>
          </cell>
          <cell r="B211" t="str">
            <v>CCAS Erdeven</v>
          </cell>
          <cell r="C211" t="str">
            <v>Ateliers de relaxation</v>
          </cell>
          <cell r="E211" t="str">
            <v>AC231</v>
          </cell>
        </row>
        <row r="212">
          <cell r="A212" t="str">
            <v>CCAS LocmariaquerAteliers mémoire</v>
          </cell>
          <cell r="B212" t="str">
            <v>CCAS Locmariaquer</v>
          </cell>
          <cell r="C212" t="str">
            <v>Ateliers mémoire</v>
          </cell>
          <cell r="E212" t="str">
            <v>AC232</v>
          </cell>
        </row>
        <row r="213">
          <cell r="A213" t="str">
            <v>CCAS LorientPréservons la santé mentale des personnes âgées et de leurs proches aidants</v>
          </cell>
          <cell r="B213" t="str">
            <v>CCAS Lorient</v>
          </cell>
          <cell r="C213" t="str">
            <v>Préservons la santé mentale des personnes âgées et de leurs proches aidants</v>
          </cell>
          <cell r="E213" t="str">
            <v>AC233</v>
          </cell>
        </row>
        <row r="214">
          <cell r="A214" t="str">
            <v>Centre d'accès aux droitsQuestions d'aînés</v>
          </cell>
          <cell r="B214" t="str">
            <v>Centre d'accès aux droits</v>
          </cell>
          <cell r="C214" t="str">
            <v>Questions d'aînés</v>
          </cell>
          <cell r="E214" t="str">
            <v>AC234</v>
          </cell>
        </row>
        <row r="215">
          <cell r="A215" t="str">
            <v>Centre de prévention Bien Vieillir Agirc-Arrco BretagneCampagnes de prévention pour la santé des seniors 56</v>
          </cell>
          <cell r="B215" t="str">
            <v>Centre de prévention Bien Vieillir Agirc-Arrco Bretagne</v>
          </cell>
          <cell r="C215" t="str">
            <v>Campagnes de prévention pour la santé des seniors 56</v>
          </cell>
          <cell r="E215" t="str">
            <v>AC235</v>
          </cell>
        </row>
        <row r="216">
          <cell r="A216" t="str">
            <v>Centre Social du pays de GuerSéjours</v>
          </cell>
          <cell r="B216" t="str">
            <v>Centre Social du pays de Guer</v>
          </cell>
          <cell r="C216" t="str">
            <v>Séjours</v>
          </cell>
          <cell r="E216" t="str">
            <v>AC236</v>
          </cell>
        </row>
        <row r="217">
          <cell r="A217" t="str">
            <v>Centre social intercommunal EVEIL Vieillir en citoyen</v>
          </cell>
          <cell r="B217" t="str">
            <v xml:space="preserve">Centre social intercommunal EVEIL </v>
          </cell>
          <cell r="C217" t="str">
            <v>Vieillir en citoyen</v>
          </cell>
          <cell r="E217" t="str">
            <v>AC237</v>
          </cell>
        </row>
        <row r="218">
          <cell r="A218" t="str">
            <v>Centre Social du pays de GuerAtout'âge</v>
          </cell>
          <cell r="B218" t="str">
            <v>Centre Social du pays de Guer</v>
          </cell>
          <cell r="C218" t="str">
            <v>Atout'âge</v>
          </cell>
          <cell r="E218" t="str">
            <v>AC238</v>
          </cell>
        </row>
        <row r="219">
          <cell r="A219" t="str">
            <v>CLARPA 56Ateliers numériques</v>
          </cell>
          <cell r="B219" t="str">
            <v>CLARPA 56</v>
          </cell>
          <cell r="C219" t="str">
            <v>Ateliers numériques</v>
          </cell>
          <cell r="E219" t="str">
            <v>AC239</v>
          </cell>
        </row>
        <row r="220">
          <cell r="A220" t="str">
            <v>CLARPA 56Alerte isolement, tous mobilisés</v>
          </cell>
          <cell r="B220" t="str">
            <v>CLARPA 56</v>
          </cell>
          <cell r="C220" t="str">
            <v>Alerte isolement, tous mobilisés</v>
          </cell>
          <cell r="E220" t="str">
            <v>AC240</v>
          </cell>
        </row>
        <row r="221">
          <cell r="A221" t="str">
            <v>CLARPA 56Ateliers bien-être</v>
          </cell>
          <cell r="B221" t="str">
            <v>CLARPA 56</v>
          </cell>
          <cell r="C221" t="str">
            <v>Ateliers bien-être</v>
          </cell>
          <cell r="E221" t="str">
            <v>AC241</v>
          </cell>
        </row>
        <row r="222">
          <cell r="A222" t="str">
            <v>CLARPA 56Ateliers bienvenue à la retraite</v>
          </cell>
          <cell r="B222" t="str">
            <v>CLARPA 56</v>
          </cell>
          <cell r="C222" t="str">
            <v>Ateliers bienvenue à la retraite</v>
          </cell>
          <cell r="E222" t="str">
            <v>AC242</v>
          </cell>
        </row>
        <row r="223">
          <cell r="A223" t="str">
            <v>CLARPA 56Forum des mobilités</v>
          </cell>
          <cell r="B223" t="str">
            <v>CLARPA 56</v>
          </cell>
          <cell r="C223" t="str">
            <v>Forum des mobilités</v>
          </cell>
          <cell r="E223" t="str">
            <v>AC243</v>
          </cell>
        </row>
        <row r="224">
          <cell r="A224" t="str">
            <v>CLARPA 56Osons le bus</v>
          </cell>
          <cell r="B224" t="str">
            <v>CLARPA 56</v>
          </cell>
          <cell r="C224" t="str">
            <v>Osons le bus</v>
          </cell>
          <cell r="E224" t="str">
            <v>AC244</v>
          </cell>
        </row>
        <row r="225">
          <cell r="A225" t="str">
            <v>CLARPA 56Forum numérique</v>
          </cell>
          <cell r="B225" t="str">
            <v>CLARPA 56</v>
          </cell>
          <cell r="C225" t="str">
            <v>Forum numérique</v>
          </cell>
          <cell r="E225" t="str">
            <v>AC245</v>
          </cell>
        </row>
        <row r="226">
          <cell r="A226" t="str">
            <v>CLIC du pays de RedonTous aidants</v>
          </cell>
          <cell r="B226" t="str">
            <v>CLIC du pays de Redon</v>
          </cell>
          <cell r="C226" t="str">
            <v>Tous aidants</v>
          </cell>
          <cell r="E226" t="str">
            <v>AC246</v>
          </cell>
        </row>
        <row r="227">
          <cell r="A227" t="str">
            <v>COMITE DEPARTEMENTAL EPGV 56Prévention des chutes</v>
          </cell>
          <cell r="B227" t="str">
            <v>COMITE DEPARTEMENTAL EPGV 56</v>
          </cell>
          <cell r="C227" t="str">
            <v>Prévention des chutes</v>
          </cell>
          <cell r="E227" t="str">
            <v>AC247</v>
          </cell>
        </row>
        <row r="228">
          <cell r="A228" t="str">
            <v>COMITE DEPARTEMENTAL SPORTS POUR TOUS MORBIHANSport pour tous</v>
          </cell>
          <cell r="B228" t="str">
            <v>COMITE DEPARTEMENTAL SPORTS POUR TOUS MORBIHAN</v>
          </cell>
          <cell r="C228" t="str">
            <v>Sport pour tous</v>
          </cell>
          <cell r="E228" t="str">
            <v>AC248</v>
          </cell>
        </row>
        <row r="229">
          <cell r="A229" t="str">
            <v>Comité régional EPGVParcours Sport Santé Seniors</v>
          </cell>
          <cell r="B229" t="str">
            <v>Comité régional EPGV</v>
          </cell>
          <cell r="C229" t="str">
            <v>Parcours Sport Santé Seniors</v>
          </cell>
          <cell r="E229" t="str">
            <v>AC249</v>
          </cell>
        </row>
        <row r="230">
          <cell r="A230" t="str">
            <v>Caisse Primaire d'Assurance Maladie du Morbihan (CPAM)Prévention seniors: adopter les bons gestes pour bien vieillir</v>
          </cell>
          <cell r="B230" t="str">
            <v>Caisse Primaire d'Assurance Maladie du Morbihan (CPAM)</v>
          </cell>
          <cell r="C230" t="str">
            <v>Prévention seniors: adopter les bons gestes pour bien vieillir</v>
          </cell>
          <cell r="E230" t="str">
            <v>AC250</v>
          </cell>
        </row>
        <row r="231">
          <cell r="A231" t="str">
            <v>Delta 7Les seniors connectés</v>
          </cell>
          <cell r="B231" t="str">
            <v>Delta 7</v>
          </cell>
          <cell r="C231" t="str">
            <v>Les seniors connectés</v>
          </cell>
          <cell r="E231" t="str">
            <v>AC251</v>
          </cell>
        </row>
        <row r="232">
          <cell r="A232" t="str">
            <v>Domitys AurayZen Attitude à Auray</v>
          </cell>
          <cell r="B232" t="str">
            <v>Domitys Auray</v>
          </cell>
          <cell r="C232" t="str">
            <v>Zen Attitude à Auray</v>
          </cell>
          <cell r="E232" t="str">
            <v>AC252</v>
          </cell>
        </row>
        <row r="233">
          <cell r="A233" t="str">
            <v>Domitys LanesterL'atelier des sourires</v>
          </cell>
          <cell r="B233" t="str">
            <v>Domitys Lanester</v>
          </cell>
          <cell r="C233" t="str">
            <v>L'atelier des sourires</v>
          </cell>
          <cell r="E233" t="str">
            <v>AC253</v>
          </cell>
        </row>
        <row r="234">
          <cell r="A234" t="str">
            <v>APPUI AUX PROFESSIONNELS DE SANTEBistrot mémoire</v>
          </cell>
          <cell r="B234" t="str">
            <v>APPUI AUX PROFESSIONNELS DE SANTE</v>
          </cell>
          <cell r="C234" t="str">
            <v>Bistrot mémoire</v>
          </cell>
          <cell r="E234" t="str">
            <v>AC254</v>
          </cell>
        </row>
        <row r="235">
          <cell r="A235" t="str">
            <v>APPUI AUX PROFESSIONNELS DE SANTEDécouverte du bien-être</v>
          </cell>
          <cell r="B235" t="str">
            <v>APPUI AUX PROFESSIONNELS DE SANTE</v>
          </cell>
          <cell r="C235" t="str">
            <v>Découverte du bien-être</v>
          </cell>
          <cell r="E235" t="str">
            <v>AC255</v>
          </cell>
        </row>
        <row r="236">
          <cell r="A236" t="str">
            <v xml:space="preserve">PETR Pays de Ploërmel-Cœur de Bretagne - Service Espace Autonomie Est MorbihanActions de soutien psychologique </v>
          </cell>
          <cell r="B236" t="str">
            <v>PETR Pays de Ploërmel-Cœur de Bretagne - Service Espace Autonomie Est Morbihan</v>
          </cell>
          <cell r="C236" t="str">
            <v xml:space="preserve">Actions de soutien psychologique </v>
          </cell>
          <cell r="E236" t="str">
            <v>AC256</v>
          </cell>
        </row>
        <row r="237">
          <cell r="A237" t="str">
            <v>EHPAD Virginie DANIONBistrot mémoire</v>
          </cell>
          <cell r="B237" t="str">
            <v>EHPAD Virginie DANION</v>
          </cell>
          <cell r="C237" t="str">
            <v>Bistrot mémoire</v>
          </cell>
          <cell r="E237" t="str">
            <v>AC257</v>
          </cell>
        </row>
        <row r="238">
          <cell r="A238" t="str">
            <v>En mémoire d'Eux (association)Comme une ritournelle</v>
          </cell>
          <cell r="B238" t="str">
            <v>En mémoire d'Eux (association)</v>
          </cell>
          <cell r="C238" t="str">
            <v>Comme une ritournelle</v>
          </cell>
          <cell r="E238" t="str">
            <v>AC258</v>
          </cell>
        </row>
        <row r="239">
          <cell r="A239" t="str">
            <v>Escale BrizeuxBulle Bien-être</v>
          </cell>
          <cell r="B239" t="str">
            <v>Escale Brizeux</v>
          </cell>
          <cell r="C239" t="str">
            <v>Bulle Bien-être</v>
          </cell>
          <cell r="E239" t="str">
            <v>AC259</v>
          </cell>
        </row>
        <row r="240">
          <cell r="A240" t="str">
            <v>Escale BrizeuxRepas santé</v>
          </cell>
          <cell r="B240" t="str">
            <v>Escale Brizeux</v>
          </cell>
          <cell r="C240" t="str">
            <v>Repas santé</v>
          </cell>
          <cell r="E240" t="str">
            <v>AC260</v>
          </cell>
        </row>
        <row r="241">
          <cell r="A241" t="str">
            <v>Escale BrizeuxVoisinage</v>
          </cell>
          <cell r="B241" t="str">
            <v>Escale Brizeux</v>
          </cell>
          <cell r="C241" t="str">
            <v>Voisinage</v>
          </cell>
          <cell r="E241" t="str">
            <v>AC261</v>
          </cell>
        </row>
        <row r="242">
          <cell r="A242" t="str">
            <v>Familles rurales Plouaycréation d'un service d'animation sociale</v>
          </cell>
          <cell r="B242" t="str">
            <v>Familles rurales Plouay</v>
          </cell>
          <cell r="C242" t="str">
            <v>création d'un service d'animation sociale</v>
          </cell>
          <cell r="E242" t="str">
            <v>AC262</v>
          </cell>
        </row>
        <row r="243">
          <cell r="A243" t="str">
            <v>Fédération des Centres Sociaux de BretagnePermanences numériques</v>
          </cell>
          <cell r="B243" t="str">
            <v>Fédération des Centres Sociaux de Bretagne</v>
          </cell>
          <cell r="C243" t="str">
            <v>Permanences numériques</v>
          </cell>
          <cell r="E243" t="str">
            <v>AC263</v>
          </cell>
        </row>
        <row r="244">
          <cell r="A244" t="str">
            <v>Fédération des Centres Sociaux de BretagneBienvenue à la retraite</v>
          </cell>
          <cell r="B244" t="str">
            <v>Fédération des Centres Sociaux de Bretagne</v>
          </cell>
          <cell r="C244" t="str">
            <v>Bienvenue à la retraite</v>
          </cell>
          <cell r="E244" t="str">
            <v>AC264</v>
          </cell>
        </row>
        <row r="245">
          <cell r="A245" t="str">
            <v>Fédération des Centres Sociaux de BretagneCafés seniors</v>
          </cell>
          <cell r="B245" t="str">
            <v>Fédération des Centres Sociaux de Bretagne</v>
          </cell>
          <cell r="C245" t="str">
            <v>Cafés seniors</v>
          </cell>
          <cell r="E245" t="str">
            <v>AC265</v>
          </cell>
        </row>
        <row r="246">
          <cell r="A246" t="str">
            <v>France Alzheimer MorbihanAide aux aidants Territoire Lorientais</v>
          </cell>
          <cell r="B246" t="str">
            <v>France Alzheimer Morbihan</v>
          </cell>
          <cell r="C246" t="str">
            <v>Aide aux aidants Territoire Lorientais</v>
          </cell>
          <cell r="E246" t="str">
            <v>AC266</v>
          </cell>
        </row>
        <row r="247">
          <cell r="A247" t="str">
            <v>France Alzheimer MorbihanTransport et répit des aidants</v>
          </cell>
          <cell r="B247" t="str">
            <v>France Alzheimer Morbihan</v>
          </cell>
          <cell r="C247" t="str">
            <v>Transport et répit des aidants</v>
          </cell>
          <cell r="E247" t="str">
            <v>AC267</v>
          </cell>
        </row>
        <row r="248">
          <cell r="A248" t="str">
            <v>France Alzheimer MorbihanAide aux aidants Territoire Alréen</v>
          </cell>
          <cell r="B248" t="str">
            <v>France Alzheimer Morbihan</v>
          </cell>
          <cell r="C248" t="str">
            <v>Aide aux aidants Territoire Alréen</v>
          </cell>
          <cell r="E248" t="str">
            <v>AC268</v>
          </cell>
        </row>
        <row r="249">
          <cell r="A249" t="str">
            <v>France Alzheimer MorbihanAide aux aidants Territoire Vannetais</v>
          </cell>
          <cell r="B249" t="str">
            <v>France Alzheimer Morbihan</v>
          </cell>
          <cell r="C249" t="str">
            <v>Aide aux aidants Territoire Vannetais</v>
          </cell>
          <cell r="E249" t="str">
            <v>AC269</v>
          </cell>
        </row>
        <row r="250">
          <cell r="A250" t="str">
            <v>France Alzheimer MorbihanRespire et marche</v>
          </cell>
          <cell r="B250" t="str">
            <v>France Alzheimer Morbihan</v>
          </cell>
          <cell r="C250" t="str">
            <v>Respire et marche</v>
          </cell>
          <cell r="E250" t="str">
            <v>AC270</v>
          </cell>
        </row>
        <row r="251">
          <cell r="A251" t="str">
            <v>France Alzheimer MorbihanThéâtre Forum</v>
          </cell>
          <cell r="B251" t="str">
            <v>France Alzheimer Morbihan</v>
          </cell>
          <cell r="C251" t="str">
            <v>Théâtre Forum</v>
          </cell>
          <cell r="E251" t="str">
            <v>AC271</v>
          </cell>
        </row>
        <row r="252">
          <cell r="A252" t="str">
            <v>Groupe SOSSilver fourchette</v>
          </cell>
          <cell r="B252" t="str">
            <v>Groupe SOS</v>
          </cell>
          <cell r="C252" t="str">
            <v>Silver fourchette</v>
          </cell>
          <cell r="E252" t="str">
            <v>AC272</v>
          </cell>
        </row>
        <row r="253">
          <cell r="A253" t="str">
            <v>HypraInclusion numérique des seniors - basse vision</v>
          </cell>
          <cell r="B253" t="str">
            <v>Hypra</v>
          </cell>
          <cell r="C253" t="str">
            <v>Inclusion numérique des seniors - basse vision</v>
          </cell>
          <cell r="E253" t="str">
            <v>AC273</v>
          </cell>
        </row>
        <row r="254">
          <cell r="A254" t="str">
            <v>IREPS BRETAGNEBien vieillir après l'ESAT</v>
          </cell>
          <cell r="B254" t="str">
            <v>IREPS BRETAGNE</v>
          </cell>
          <cell r="C254" t="str">
            <v>Bien vieillir après l'ESAT</v>
          </cell>
          <cell r="E254" t="str">
            <v>AC274</v>
          </cell>
        </row>
        <row r="255">
          <cell r="A255" t="str">
            <v>IREPS BRETAGNEDévelopper ses compétences psycho-sociales</v>
          </cell>
          <cell r="B255" t="str">
            <v>IREPS BRETAGNE</v>
          </cell>
          <cell r="C255" t="str">
            <v>Développer ses compétences psycho-sociales</v>
          </cell>
          <cell r="E255" t="str">
            <v>AC275</v>
          </cell>
        </row>
        <row r="256">
          <cell r="A256" t="str">
            <v>KASSIOPEELes ateliers des aidants</v>
          </cell>
          <cell r="B256" t="str">
            <v>KASSIOPEE</v>
          </cell>
          <cell r="C256" t="str">
            <v>Les ateliers des aidants</v>
          </cell>
          <cell r="E256" t="str">
            <v>AC276</v>
          </cell>
        </row>
        <row r="257">
          <cell r="A257" t="str">
            <v>KersouffleAcitivités physiques comme accompagnement handicap respiratoire</v>
          </cell>
          <cell r="B257" t="str">
            <v>Kersouffle</v>
          </cell>
          <cell r="C257" t="str">
            <v>Acitivités physiques comme accompagnement handicap respiratoire</v>
          </cell>
          <cell r="E257" t="str">
            <v>AC277</v>
          </cell>
        </row>
        <row r="258">
          <cell r="A258" t="str">
            <v>KINE OUEST PREVENTIONEquilibr'Age-ateliers permanents</v>
          </cell>
          <cell r="B258" t="str">
            <v>KINE OUEST PREVENTION</v>
          </cell>
          <cell r="C258" t="str">
            <v>Equilibr'Age-ateliers permanents</v>
          </cell>
          <cell r="E258" t="str">
            <v>AC278</v>
          </cell>
        </row>
        <row r="259">
          <cell r="A259" t="str">
            <v>KINE OUEST PREVENTIONEquilibr'Age-ateliers évènementiels</v>
          </cell>
          <cell r="B259" t="str">
            <v>KINE OUEST PREVENTION</v>
          </cell>
          <cell r="C259" t="str">
            <v>Equilibr'Age-ateliers évènementiels</v>
          </cell>
          <cell r="E259" t="str">
            <v>AC279</v>
          </cell>
        </row>
        <row r="260">
          <cell r="A260" t="str">
            <v>KINE OUEST PREVENTIONProgramme activité physique adaptée</v>
          </cell>
          <cell r="B260" t="str">
            <v>KINE OUEST PREVENTION</v>
          </cell>
          <cell r="C260" t="str">
            <v>Programme activité physique adaptée</v>
          </cell>
          <cell r="E260" t="str">
            <v>AC280</v>
          </cell>
        </row>
        <row r="261">
          <cell r="A261" t="str">
            <v>Communauté de Communes Auray Quiberon Terre AtlantiqueTables rondes maintien à domicile</v>
          </cell>
          <cell r="B261" t="str">
            <v>Communauté de Communes Auray Quiberon Terre Atlantique</v>
          </cell>
          <cell r="C261" t="str">
            <v>Tables rondes maintien à domicile</v>
          </cell>
          <cell r="E261" t="str">
            <v>AC281</v>
          </cell>
        </row>
        <row r="262">
          <cell r="A262" t="str">
            <v>Communauté de Communes Auray Quiberon Terre Atlantiquevisites maisons</v>
          </cell>
          <cell r="B262" t="str">
            <v>Communauté de Communes Auray Quiberon Terre Atlantique</v>
          </cell>
          <cell r="C262" t="str">
            <v>visites maisons</v>
          </cell>
          <cell r="E262" t="str">
            <v>AC282</v>
          </cell>
        </row>
        <row r="263">
          <cell r="A263" t="str">
            <v>Les MulotsPasseport E démarches</v>
          </cell>
          <cell r="B263" t="str">
            <v>Les Mulots</v>
          </cell>
          <cell r="C263" t="str">
            <v>Passeport E démarches</v>
          </cell>
          <cell r="E263" t="str">
            <v>AC283</v>
          </cell>
        </row>
        <row r="264">
          <cell r="A264" t="str">
            <v>Maison de quartier du Bois du ChâteauBien vivre et bien vieillir au Bois du Château</v>
          </cell>
          <cell r="B264" t="str">
            <v>Maison de quartier du Bois du Château</v>
          </cell>
          <cell r="C264" t="str">
            <v>Bien vivre et bien vieillir au Bois du Château</v>
          </cell>
          <cell r="E264" t="str">
            <v>AC284</v>
          </cell>
        </row>
        <row r="265">
          <cell r="A265" t="str">
            <v>Kervénanec - Maison pour tousIl n'y a pas d'âge pour dire je t'aime</v>
          </cell>
          <cell r="B265" t="str">
            <v>Kervénanec - Maison pour tous</v>
          </cell>
          <cell r="C265" t="str">
            <v>Il n'y a pas d'âge pour dire je t'aime</v>
          </cell>
          <cell r="E265" t="str">
            <v>AC285</v>
          </cell>
        </row>
        <row r="266">
          <cell r="A266" t="str">
            <v>Kervénanec - Maison pour tousMain dans la main</v>
          </cell>
          <cell r="B266" t="str">
            <v>Kervénanec - Maison pour tous</v>
          </cell>
          <cell r="C266" t="str">
            <v>Main dans la main</v>
          </cell>
          <cell r="E266" t="str">
            <v>AC286</v>
          </cell>
        </row>
        <row r="267">
          <cell r="A267" t="str">
            <v>Kervénanec - Maison pour tousUn vieillard qui meure, c'est une bibliothèque qui brûle</v>
          </cell>
          <cell r="B267" t="str">
            <v>Kervénanec - Maison pour tous</v>
          </cell>
          <cell r="C267" t="str">
            <v>Un vieillard qui meure, c'est une bibliothèque qui brûle</v>
          </cell>
          <cell r="E267" t="str">
            <v>AC287</v>
          </cell>
        </row>
        <row r="268">
          <cell r="A268" t="str">
            <v>Mutualité Retraite 29-56Ateliers culinaires et APA</v>
          </cell>
          <cell r="B268" t="str">
            <v>Mutualité Retraite 29-56</v>
          </cell>
          <cell r="C268" t="str">
            <v>Ateliers culinaires et APA</v>
          </cell>
          <cell r="E268" t="str">
            <v>AC288</v>
          </cell>
        </row>
        <row r="269">
          <cell r="A269" t="str">
            <v>Mutualité Retraite 29-56Massages-relaxation-esthétique</v>
          </cell>
          <cell r="B269" t="str">
            <v>Mutualité Retraite 29-56</v>
          </cell>
          <cell r="C269" t="str">
            <v>Massages-relaxation-esthétique</v>
          </cell>
          <cell r="E269" t="str">
            <v>AC289</v>
          </cell>
        </row>
        <row r="270">
          <cell r="A270" t="str">
            <v>Mutualité Retraite 29-56APA Muzillac</v>
          </cell>
          <cell r="B270" t="str">
            <v>Mutualité Retraite 29-56</v>
          </cell>
          <cell r="C270" t="str">
            <v>APA Muzillac</v>
          </cell>
          <cell r="E270" t="str">
            <v>AC290</v>
          </cell>
        </row>
        <row r="271">
          <cell r="A271" t="str">
            <v>Mutualité Française BretagneUne matinée pour parler de vos droits en santé</v>
          </cell>
          <cell r="B271" t="str">
            <v>Mutualité Française Bretagne</v>
          </cell>
          <cell r="C271" t="str">
            <v>Une matinée pour parler de vos droits en santé</v>
          </cell>
          <cell r="E271" t="str">
            <v>AC291</v>
          </cell>
        </row>
        <row r="272">
          <cell r="A272" t="str">
            <v>Mutualité Française BretagneDMLA</v>
          </cell>
          <cell r="B272" t="str">
            <v>Mutualité Française Bretagne</v>
          </cell>
          <cell r="C272" t="str">
            <v>DMLA</v>
          </cell>
          <cell r="E272" t="str">
            <v>AC292</v>
          </cell>
        </row>
        <row r="273">
          <cell r="A273" t="str">
            <v>Mutualité Française BretagnePrévention souffrance psychique</v>
          </cell>
          <cell r="B273" t="str">
            <v>Mutualité Française Bretagne</v>
          </cell>
          <cell r="C273" t="str">
            <v>Prévention souffrance psychique</v>
          </cell>
          <cell r="E273" t="str">
            <v>AC293</v>
          </cell>
        </row>
        <row r="274">
          <cell r="A274" t="str">
            <v>Mutualité Française BretagneThéâtre débats</v>
          </cell>
          <cell r="B274" t="str">
            <v>Mutualité Française Bretagne</v>
          </cell>
          <cell r="C274" t="str">
            <v>Théâtre débats</v>
          </cell>
          <cell r="E274" t="str">
            <v>AC294</v>
          </cell>
        </row>
        <row r="275">
          <cell r="A275" t="str">
            <v>Mutualité Française BretagneEtre aidé, être aidant</v>
          </cell>
          <cell r="B275" t="str">
            <v>Mutualité Française Bretagne</v>
          </cell>
          <cell r="C275" t="str">
            <v>Etre aidé, être aidant</v>
          </cell>
          <cell r="E275" t="str">
            <v>AC295</v>
          </cell>
        </row>
        <row r="276">
          <cell r="A276" t="str">
            <v>Mutualité Française BretagneBien vivre à son domicile</v>
          </cell>
          <cell r="B276" t="str">
            <v>Mutualité Française Bretagne</v>
          </cell>
          <cell r="C276" t="str">
            <v>Bien vivre à son domicile</v>
          </cell>
          <cell r="E276" t="str">
            <v>AC296</v>
          </cell>
        </row>
        <row r="277">
          <cell r="A277" t="str">
            <v>Mutualité Française Finistère Morbihan ALCAT 56Habitat, l'information et la sensibilisation au "bien vieillir chez soi"</v>
          </cell>
          <cell r="B277" t="str">
            <v>Mutualité Française Finistère Morbihan ALCAT 56</v>
          </cell>
          <cell r="C277" t="str">
            <v>Habitat, l'information et la sensibilisation au "bien vieillir chez soi"</v>
          </cell>
          <cell r="E277" t="str">
            <v>AC297</v>
          </cell>
        </row>
        <row r="278">
          <cell r="A278" t="str">
            <v>OPTIM-ISMLutter contre l'isolement des personnes âgées à domicile grâce aux triporteurs de Happy Syklet</v>
          </cell>
          <cell r="B278" t="str">
            <v>OPTIM-ISM</v>
          </cell>
          <cell r="C278" t="str">
            <v>Lutter contre l'isolement des personnes âgées à domicile grâce aux triporteurs de Happy Syklet</v>
          </cell>
          <cell r="E278" t="str">
            <v>AC298</v>
          </cell>
        </row>
        <row r="279">
          <cell r="A279" t="str">
            <v>Oreille et vieFavoriser l'inclusion des rsonnes malentendantes et devenues sourdes</v>
          </cell>
          <cell r="B279" t="str">
            <v>Oreille et vie</v>
          </cell>
          <cell r="C279" t="str">
            <v>Favoriser l'inclusion des rsonnes malentendantes et devenues sourdes</v>
          </cell>
          <cell r="E279" t="str">
            <v>AC299</v>
          </cell>
        </row>
        <row r="280">
          <cell r="A280" t="str">
            <v>Place des rencontresBien vivre et bien vieillir dans son quartier</v>
          </cell>
          <cell r="B280" t="str">
            <v>Place des rencontres</v>
          </cell>
          <cell r="C280" t="str">
            <v>Bien vivre et bien vieillir dans son quartier</v>
          </cell>
          <cell r="E280" t="str">
            <v>AC300</v>
          </cell>
        </row>
        <row r="281">
          <cell r="A281" t="str">
            <v>Ploërmel CommunautéManger bouger pour ma santé</v>
          </cell>
          <cell r="B281" t="str">
            <v>Ploërmel Communauté</v>
          </cell>
          <cell r="C281" t="str">
            <v>Manger bouger pour ma santé</v>
          </cell>
          <cell r="E281" t="str">
            <v>AC301</v>
          </cell>
        </row>
        <row r="282">
          <cell r="A282" t="str">
            <v>Ploërmel CommunautéAccordez-vous un temps de détente</v>
          </cell>
          <cell r="B282" t="str">
            <v>Ploërmel Communauté</v>
          </cell>
          <cell r="C282" t="str">
            <v>Accordez-vous un temps de détente</v>
          </cell>
          <cell r="E282" t="str">
            <v>AC302</v>
          </cell>
        </row>
        <row r="283">
          <cell r="A283" t="str">
            <v>SESAM BretagnePermettre à chacun de vivre dignement</v>
          </cell>
          <cell r="B283" t="str">
            <v>SESAM Bretagne</v>
          </cell>
          <cell r="C283" t="str">
            <v>Permettre à chacun de vivre dignement</v>
          </cell>
          <cell r="E283" t="str">
            <v>AC303</v>
          </cell>
        </row>
        <row r="284">
          <cell r="A284" t="str">
            <v>Association Siel BleuActivités physiques adaptés</v>
          </cell>
          <cell r="B284" t="str">
            <v>Association Siel Bleu</v>
          </cell>
          <cell r="C284" t="str">
            <v>Activités physiques adaptés</v>
          </cell>
          <cell r="E284" t="str">
            <v>AC304</v>
          </cell>
        </row>
        <row r="285">
          <cell r="A285" t="str">
            <v>Association Siel BleuAPA et Nutrition</v>
          </cell>
          <cell r="B285" t="str">
            <v>Association Siel Bleu</v>
          </cell>
          <cell r="C285" t="str">
            <v>APA et Nutrition</v>
          </cell>
          <cell r="E285" t="str">
            <v>AC305</v>
          </cell>
        </row>
        <row r="286">
          <cell r="A286" t="str">
            <v>Association Siel BleuEquilibre en bleu</v>
          </cell>
          <cell r="B286" t="str">
            <v>Association Siel Bleu</v>
          </cell>
          <cell r="C286" t="str">
            <v>Equilibre en bleu</v>
          </cell>
          <cell r="E286" t="str">
            <v>AC306</v>
          </cell>
        </row>
        <row r="287">
          <cell r="A287" t="str">
            <v>Association Siel BleuMarche</v>
          </cell>
          <cell r="B287" t="str">
            <v>Association Siel Bleu</v>
          </cell>
          <cell r="C287" t="str">
            <v>Marche</v>
          </cell>
          <cell r="E287" t="str">
            <v>AC307</v>
          </cell>
        </row>
        <row r="288">
          <cell r="A288" t="str">
            <v>SOLIHAAnticiper le vieillissement en HLM</v>
          </cell>
          <cell r="B288" t="str">
            <v>SOLIHA</v>
          </cell>
          <cell r="C288" t="str">
            <v>Anticiper le vieillissement en HLM</v>
          </cell>
          <cell r="E288" t="str">
            <v>AC308</v>
          </cell>
        </row>
        <row r="289">
          <cell r="A289" t="str">
            <v>SOLIHAAteliers bien chez soi</v>
          </cell>
          <cell r="B289" t="str">
            <v>SOLIHA</v>
          </cell>
          <cell r="C289" t="str">
            <v>Ateliers bien chez soi</v>
          </cell>
          <cell r="E289" t="str">
            <v>AC309</v>
          </cell>
        </row>
        <row r="290">
          <cell r="A290" t="str">
            <v>SOLIHACafés de l'autonomie</v>
          </cell>
          <cell r="B290" t="str">
            <v>SOLIHA</v>
          </cell>
          <cell r="C290" t="str">
            <v>Cafés de l'autonomie</v>
          </cell>
          <cell r="E290" t="str">
            <v>AC310</v>
          </cell>
        </row>
        <row r="291">
          <cell r="A291" t="str">
            <v>SOLIHADétection préventive avec ADMR56</v>
          </cell>
          <cell r="B291" t="str">
            <v>SOLIHA</v>
          </cell>
          <cell r="C291" t="str">
            <v>Détection préventive avec ADMR56</v>
          </cell>
          <cell r="E291" t="str">
            <v>AC311</v>
          </cell>
        </row>
        <row r="292">
          <cell r="A292" t="str">
            <v>SOLIHAMini-salons à domicile</v>
          </cell>
          <cell r="B292" t="str">
            <v>SOLIHA</v>
          </cell>
          <cell r="C292" t="str">
            <v>Mini-salons à domicile</v>
          </cell>
          <cell r="E292" t="str">
            <v>AC312</v>
          </cell>
        </row>
        <row r="293">
          <cell r="A293" t="str">
            <v>SOLIHAPrévention autonomie avec la poste</v>
          </cell>
          <cell r="B293" t="str">
            <v>SOLIHA</v>
          </cell>
          <cell r="C293" t="str">
            <v>Prévention autonomie avec la poste</v>
          </cell>
          <cell r="E293" t="str">
            <v>AC313</v>
          </cell>
        </row>
        <row r="294">
          <cell r="A294" t="str">
            <v>SPASAD Grand ChampActions individuelles de prévention</v>
          </cell>
          <cell r="B294" t="str">
            <v>SPASAD Grand Champ</v>
          </cell>
          <cell r="C294" t="str">
            <v>Actions individuelles de prévention</v>
          </cell>
          <cell r="E294" t="str">
            <v>AC314</v>
          </cell>
        </row>
        <row r="295">
          <cell r="A295" t="str">
            <v>SSIAD de MuzillacL'atelier des aidants</v>
          </cell>
          <cell r="B295" t="str">
            <v>SSIAD de Muzillac</v>
          </cell>
          <cell r="C295" t="str">
            <v>L'atelier des aidants</v>
          </cell>
          <cell r="E295" t="str">
            <v>AC315</v>
          </cell>
        </row>
        <row r="296">
          <cell r="A296" t="str">
            <v>UFCVSeniors en action</v>
          </cell>
          <cell r="B296" t="str">
            <v>UFCV</v>
          </cell>
          <cell r="C296" t="str">
            <v>Seniors en action</v>
          </cell>
          <cell r="E296" t="str">
            <v>AC316</v>
          </cell>
        </row>
        <row r="297">
          <cell r="A297" t="str">
            <v>Unis CitéAteliers_silver_geek_2020</v>
          </cell>
          <cell r="B297" t="str">
            <v>Unis Cité</v>
          </cell>
          <cell r="C297" t="str">
            <v>Ateliers_silver_geek_2020</v>
          </cell>
          <cell r="E297" t="str">
            <v>AC317</v>
          </cell>
        </row>
        <row r="298">
          <cell r="A298" t="str">
            <v>Ville d'AurayLes seniors au volant</v>
          </cell>
          <cell r="B298" t="str">
            <v>Ville d'Auray</v>
          </cell>
          <cell r="C298" t="str">
            <v>Les seniors au volant</v>
          </cell>
          <cell r="E298" t="str">
            <v>AC318</v>
          </cell>
        </row>
        <row r="299">
          <cell r="A299" t="str">
            <v>Ville d'AurayNumérique - accès aux droits</v>
          </cell>
          <cell r="B299" t="str">
            <v>Ville d'Auray</v>
          </cell>
          <cell r="C299" t="str">
            <v>Numérique - accès aux droits</v>
          </cell>
          <cell r="E299" t="str">
            <v>AC319</v>
          </cell>
        </row>
        <row r="300">
          <cell r="A300" t="str">
            <v>Association clinique des Augustines de MalestroitBistrot mémoire</v>
          </cell>
          <cell r="B300" t="str">
            <v>Association clinique des Augustines de Malestroit</v>
          </cell>
          <cell r="C300" t="str">
            <v>Bistrot mémoire</v>
          </cell>
          <cell r="E300" t="str">
            <v>AC320</v>
          </cell>
        </row>
        <row r="301">
          <cell r="A301" t="str">
            <v>Association clinique des Augustines de MalestroitAteliers mémoire</v>
          </cell>
          <cell r="B301" t="str">
            <v>Association clinique des Augustines de Malestroit</v>
          </cell>
          <cell r="C301" t="str">
            <v>Ateliers mémoire</v>
          </cell>
          <cell r="E301" t="str">
            <v>AC321</v>
          </cell>
        </row>
      </sheetData>
      <sheetData sheetId="1">
        <row r="1">
          <cell r="A1" t="str">
            <v>Porteur</v>
          </cell>
          <cell r="B1" t="str">
            <v>Code</v>
          </cell>
        </row>
        <row r="2">
          <cell r="A2" t="str">
            <v>ARC SUD BRETAGNE</v>
          </cell>
          <cell r="B2" t="str">
            <v>P001</v>
          </cell>
        </row>
        <row r="3">
          <cell r="A3" t="str">
            <v>Association clinique des Augustines de Malestroit</v>
          </cell>
          <cell r="B3" t="str">
            <v>P003</v>
          </cell>
        </row>
        <row r="4">
          <cell r="A4" t="str">
            <v>EHPAD Virginie DANION</v>
          </cell>
          <cell r="B4" t="str">
            <v>P004</v>
          </cell>
        </row>
        <row r="5">
          <cell r="A5" t="str">
            <v>KINE OUEST PREVENTION</v>
          </cell>
          <cell r="B5" t="str">
            <v>P007</v>
          </cell>
        </row>
        <row r="6">
          <cell r="A6" t="str">
            <v>Centre de prévention Bien Vieillir Agirc-Arrco Bretagne</v>
          </cell>
          <cell r="B6" t="str">
            <v>P008</v>
          </cell>
        </row>
        <row r="7">
          <cell r="A7" t="str">
            <v>IREPS BRETAGNE</v>
          </cell>
          <cell r="B7" t="str">
            <v>P009</v>
          </cell>
        </row>
        <row r="8">
          <cell r="A8" t="str">
            <v>ASSA (Association Santé Sport Adapté)</v>
          </cell>
          <cell r="B8" t="str">
            <v>P010</v>
          </cell>
        </row>
        <row r="9">
          <cell r="A9" t="str">
            <v>PETR Pays de Ploërmel-Cœur de Bretagne - Service Espace Autonomie Est Morbihan</v>
          </cell>
          <cell r="B9" t="str">
            <v>P011</v>
          </cell>
        </row>
        <row r="10">
          <cell r="A10" t="str">
            <v>Association Perrine SAMSON Maison Sainte Famille</v>
          </cell>
          <cell r="B10" t="str">
            <v>P013</v>
          </cell>
        </row>
        <row r="11">
          <cell r="A11" t="str">
            <v>Association Siel Bleu</v>
          </cell>
          <cell r="B11" t="str">
            <v>P014</v>
          </cell>
        </row>
        <row r="12">
          <cell r="A12" t="str">
            <v>COMITE DEPARTEMENTAL EPGV 56</v>
          </cell>
          <cell r="B12" t="str">
            <v>P015</v>
          </cell>
        </row>
        <row r="13">
          <cell r="A13" t="str">
            <v>BRAIN UP ASSOCIATION</v>
          </cell>
          <cell r="B13" t="str">
            <v>P018</v>
          </cell>
        </row>
        <row r="14">
          <cell r="A14" t="str">
            <v>LES MULOTS</v>
          </cell>
          <cell r="B14" t="str">
            <v>P023</v>
          </cell>
        </row>
        <row r="15">
          <cell r="A15" t="str">
            <v>Association Les Yeux ouverts</v>
          </cell>
          <cell r="B15" t="str">
            <v>P025</v>
          </cell>
        </row>
        <row r="16">
          <cell r="A16" t="str">
            <v>KASSIOPEE</v>
          </cell>
          <cell r="B16" t="str">
            <v>P026</v>
          </cell>
        </row>
        <row r="17">
          <cell r="A17" t="str">
            <v>Centre d'accès aux droits</v>
          </cell>
          <cell r="B17" t="str">
            <v>P027</v>
          </cell>
        </row>
        <row r="18">
          <cell r="A18" t="str">
            <v>Fédération des Centres Sociaux de Bretagne</v>
          </cell>
          <cell r="B18" t="str">
            <v>P030</v>
          </cell>
        </row>
        <row r="19">
          <cell r="A19" t="str">
            <v>CCAS de Vannes</v>
          </cell>
          <cell r="B19" t="str">
            <v>P031</v>
          </cell>
        </row>
        <row r="20">
          <cell r="A20" t="str">
            <v>Patronage Laique de Lorient - Centre social du Polygone</v>
          </cell>
          <cell r="B20" t="str">
            <v>P032</v>
          </cell>
        </row>
        <row r="21">
          <cell r="A21" t="str">
            <v>ASSOCIATION DES CENTRES DE SOINS ALLAIRE MALANSAC</v>
          </cell>
          <cell r="B21" t="str">
            <v>P033</v>
          </cell>
        </row>
        <row r="22">
          <cell r="A22" t="str">
            <v>APPUI AUX PROFESSIONNELS DE SANTE</v>
          </cell>
          <cell r="B22" t="str">
            <v>P034</v>
          </cell>
        </row>
        <row r="23">
          <cell r="A23" t="str">
            <v>Profession Sport 56</v>
          </cell>
          <cell r="B23" t="str">
            <v>P035</v>
          </cell>
        </row>
        <row r="24">
          <cell r="A24" t="str">
            <v>Caisse Primaire d'Assurance Maladie du Morbihan (CPAM)</v>
          </cell>
          <cell r="B24" t="str">
            <v>P036</v>
          </cell>
        </row>
        <row r="25">
          <cell r="A25" t="str">
            <v>Kervénanec - Maison pour tous</v>
          </cell>
          <cell r="B25" t="str">
            <v>P037</v>
          </cell>
        </row>
        <row r="26">
          <cell r="A26" t="str">
            <v>France Alzheimer Morbihan</v>
          </cell>
          <cell r="B26" t="str">
            <v>P038</v>
          </cell>
        </row>
        <row r="27">
          <cell r="A27" t="str">
            <v>Mutualité Retraite 29-56</v>
          </cell>
          <cell r="B27" t="str">
            <v>P039</v>
          </cell>
        </row>
        <row r="28">
          <cell r="A28" t="str">
            <v>Mutualité Française Finistère Morbihan ALCAT 56</v>
          </cell>
          <cell r="B28" t="str">
            <v>P040</v>
          </cell>
        </row>
        <row r="29">
          <cell r="A29" t="str">
            <v>Centre Social du pays de Guer</v>
          </cell>
          <cell r="B29" t="str">
            <v>P041</v>
          </cell>
        </row>
        <row r="30">
          <cell r="A30" t="str">
            <v>Maison de quartier du Bois du Château</v>
          </cell>
          <cell r="B30" t="str">
            <v>P042</v>
          </cell>
        </row>
        <row r="31">
          <cell r="A31" t="str">
            <v>Ufcv</v>
          </cell>
          <cell r="B31" t="str">
            <v>P043</v>
          </cell>
        </row>
        <row r="32">
          <cell r="A32" t="str">
            <v>Mutualité Française Bretagne</v>
          </cell>
          <cell r="B32" t="str">
            <v>P045</v>
          </cell>
        </row>
        <row r="33">
          <cell r="A33" t="str">
            <v xml:space="preserve">Centre social intercommunal EVEIL </v>
          </cell>
          <cell r="B33" t="str">
            <v>P049</v>
          </cell>
        </row>
        <row r="34">
          <cell r="A34" t="str">
            <v>COMITE DEPARTEMENTAL SPORTS POUR TOUS MORBIHAN</v>
          </cell>
          <cell r="B34" t="str">
            <v>P050</v>
          </cell>
        </row>
        <row r="35">
          <cell r="A35" t="str">
            <v>ESCALE BRIZEUX</v>
          </cell>
          <cell r="B35" t="str">
            <v>P051</v>
          </cell>
        </row>
        <row r="36">
          <cell r="A36" t="str">
            <v>Communauté de Communes Auray Quiberon Terre Atlantique</v>
          </cell>
          <cell r="B36" t="str">
            <v>P052</v>
          </cell>
        </row>
        <row r="37">
          <cell r="A37" t="str">
            <v>PROXIM'SERVICES RHUYS-MUZILLAC</v>
          </cell>
          <cell r="B37" t="str">
            <v>P053</v>
          </cell>
        </row>
        <row r="38">
          <cell r="A38" t="str">
            <v>FEDERATION ADMR DU MORBIHAN</v>
          </cell>
          <cell r="B38" t="str">
            <v>P055</v>
          </cell>
        </row>
        <row r="39">
          <cell r="A39" t="str">
            <v>Association de santé, d'éducation et de prévention sur les territoires de Bretagne (ASEPT Bretagne)</v>
          </cell>
          <cell r="B39" t="str">
            <v>P062</v>
          </cell>
        </row>
        <row r="40">
          <cell r="A40" t="str">
            <v>CCAS Saint-Perreux</v>
          </cell>
          <cell r="B40" t="str">
            <v>P063</v>
          </cell>
        </row>
        <row r="41">
          <cell r="A41" t="str">
            <v>EHPAD Plumélieau</v>
          </cell>
          <cell r="B41" t="str">
            <v>P064</v>
          </cell>
        </row>
        <row r="42">
          <cell r="A42" t="str">
            <v>CCAS Ploemeur</v>
          </cell>
          <cell r="B42" t="str">
            <v>P065</v>
          </cell>
        </row>
        <row r="43">
          <cell r="A43" t="str">
            <v>de l'Oust à Brocéliande Communauté</v>
          </cell>
          <cell r="B43" t="str">
            <v>P067</v>
          </cell>
        </row>
        <row r="44">
          <cell r="A44" t="str">
            <v>ESPACE AUTONOMIE SENIORS CENTRE OUEST MORBIHAN</v>
          </cell>
          <cell r="B44" t="str">
            <v>P069</v>
          </cell>
        </row>
        <row r="45">
          <cell r="A45" t="str">
            <v>Pôle Santé Services du Pays d'Auray</v>
          </cell>
          <cell r="B45" t="str">
            <v>P070</v>
          </cell>
        </row>
        <row r="46">
          <cell r="A46" t="str">
            <v>CCAS Hennebont</v>
          </cell>
          <cell r="B46" t="str">
            <v>P071</v>
          </cell>
        </row>
        <row r="47">
          <cell r="A47" t="str">
            <v>Comité départemental du Morbihan</v>
          </cell>
          <cell r="B47" t="str">
            <v>P073</v>
          </cell>
        </row>
        <row r="48">
          <cell r="A48" t="str">
            <v>Abureau information jeunesse de Lorient</v>
          </cell>
          <cell r="B48" t="str">
            <v>P074</v>
          </cell>
        </row>
        <row r="49">
          <cell r="A49" t="str">
            <v>SESAM Bretagne</v>
          </cell>
          <cell r="B49" t="str">
            <v>P075</v>
          </cell>
        </row>
        <row r="50">
          <cell r="A50" t="str">
            <v>Kersouffle</v>
          </cell>
          <cell r="B50" t="str">
            <v>P076</v>
          </cell>
        </row>
        <row r="51">
          <cell r="A51" t="str">
            <v>SOLIHA</v>
          </cell>
          <cell r="B51" t="str">
            <v>P077</v>
          </cell>
        </row>
        <row r="52">
          <cell r="A52" t="str">
            <v>CCAS Riantec</v>
          </cell>
          <cell r="B52" t="str">
            <v>P078</v>
          </cell>
        </row>
        <row r="53">
          <cell r="A53" t="str">
            <v>CCAS Locmariaquer</v>
          </cell>
          <cell r="B53" t="str">
            <v>P079</v>
          </cell>
        </row>
        <row r="54">
          <cell r="A54" t="str">
            <v>OPTIM-ISM</v>
          </cell>
          <cell r="B54" t="str">
            <v>P080</v>
          </cell>
        </row>
        <row r="55">
          <cell r="A55" t="str">
            <v>Association Place des rencontres</v>
          </cell>
          <cell r="B55" t="str">
            <v>P081</v>
          </cell>
        </row>
        <row r="56">
          <cell r="A56" t="str">
            <v>A la Découverte de l'Age Libre- ADAL</v>
          </cell>
          <cell r="B56" t="str">
            <v>P082</v>
          </cell>
        </row>
        <row r="57">
          <cell r="A57" t="str">
            <v>CCAS BRECH</v>
          </cell>
          <cell r="B57" t="str">
            <v>P083</v>
          </cell>
        </row>
        <row r="58">
          <cell r="A58" t="str">
            <v>CIAS DE PLOERMEL</v>
          </cell>
          <cell r="B58" t="str">
            <v>P084</v>
          </cell>
        </row>
        <row r="59">
          <cell r="A59" t="str">
            <v>Unis Cité</v>
          </cell>
          <cell r="B59" t="str">
            <v>P085</v>
          </cell>
        </row>
        <row r="60">
          <cell r="A60" t="str">
            <v>CLARPA 56</v>
          </cell>
          <cell r="B60" t="str">
            <v>P086</v>
          </cell>
        </row>
        <row r="61">
          <cell r="A61" t="str">
            <v>ASSAD Redon</v>
          </cell>
          <cell r="B61" t="str">
            <v>P087</v>
          </cell>
        </row>
        <row r="62">
          <cell r="A62" t="str">
            <v>CCAS Bubry</v>
          </cell>
          <cell r="B62" t="str">
            <v>P088</v>
          </cell>
        </row>
        <row r="63">
          <cell r="A63" t="str">
            <v>CCAS Carnac</v>
          </cell>
          <cell r="B63" t="str">
            <v>P089</v>
          </cell>
        </row>
        <row r="64">
          <cell r="A64" t="str">
            <v>CCAS Erdeven</v>
          </cell>
          <cell r="B64" t="str">
            <v>P090</v>
          </cell>
        </row>
        <row r="65">
          <cell r="A65" t="str">
            <v>CCAS Lorient</v>
          </cell>
          <cell r="B65" t="str">
            <v>P091</v>
          </cell>
        </row>
        <row r="66">
          <cell r="A66" t="str">
            <v>CLIC du pays de Redon</v>
          </cell>
          <cell r="B66" t="str">
            <v>P092</v>
          </cell>
        </row>
        <row r="67">
          <cell r="A67" t="str">
            <v>Comité régional EPGV</v>
          </cell>
          <cell r="B67" t="str">
            <v>P093</v>
          </cell>
        </row>
        <row r="68">
          <cell r="A68" t="str">
            <v>Delta 7</v>
          </cell>
          <cell r="B68" t="str">
            <v>P094</v>
          </cell>
        </row>
        <row r="69">
          <cell r="A69" t="str">
            <v>Domitys Auray</v>
          </cell>
          <cell r="B69" t="str">
            <v>P095</v>
          </cell>
        </row>
        <row r="70">
          <cell r="A70" t="str">
            <v>Domitys Lanester</v>
          </cell>
          <cell r="B70" t="str">
            <v>P096</v>
          </cell>
        </row>
        <row r="71">
          <cell r="A71" t="str">
            <v>Activ Sport</v>
          </cell>
          <cell r="B71" t="str">
            <v>P097</v>
          </cell>
        </row>
        <row r="72">
          <cell r="A72" t="str">
            <v>En mémoire d'Eux (association)</v>
          </cell>
          <cell r="B72" t="str">
            <v>P098</v>
          </cell>
        </row>
        <row r="73">
          <cell r="A73" t="str">
            <v>Familles rurales Plouay</v>
          </cell>
          <cell r="B73" t="str">
            <v>P099</v>
          </cell>
        </row>
        <row r="74">
          <cell r="A74" t="str">
            <v>Groupe SOS</v>
          </cell>
          <cell r="B74" t="str">
            <v>P100</v>
          </cell>
        </row>
        <row r="75">
          <cell r="A75" t="str">
            <v>Hypra</v>
          </cell>
          <cell r="B75" t="str">
            <v>P101</v>
          </cell>
        </row>
        <row r="76">
          <cell r="A76" t="str">
            <v>Oreille et vie</v>
          </cell>
          <cell r="B76" t="str">
            <v>P102</v>
          </cell>
        </row>
        <row r="77">
          <cell r="A77" t="str">
            <v>Place des rencontres</v>
          </cell>
          <cell r="B77" t="str">
            <v>P103</v>
          </cell>
        </row>
        <row r="78">
          <cell r="A78" t="str">
            <v>Ploërmel Communauté</v>
          </cell>
          <cell r="B78" t="str">
            <v>P104</v>
          </cell>
        </row>
        <row r="79">
          <cell r="A79" t="str">
            <v>SPASAD Grand Champ</v>
          </cell>
          <cell r="B79" t="str">
            <v>P105</v>
          </cell>
        </row>
        <row r="80">
          <cell r="A80" t="str">
            <v>SSIAD de Muzillac</v>
          </cell>
          <cell r="B80" t="str">
            <v>P106</v>
          </cell>
        </row>
        <row r="81">
          <cell r="A81" t="str">
            <v>Ville d'Auray</v>
          </cell>
          <cell r="B81" t="str">
            <v>P107</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showRowColHeaders="0" zoomScale="82" zoomScaleNormal="82" workbookViewId="0">
      <selection activeCell="A8" sqref="A8"/>
    </sheetView>
  </sheetViews>
  <sheetFormatPr baseColWidth="10" defaultRowHeight="14.4" x14ac:dyDescent="0.3"/>
  <cols>
    <col min="1" max="1" width="12.6640625" style="55" customWidth="1"/>
    <col min="7" max="7" width="16.33203125" customWidth="1"/>
    <col min="8" max="8" width="11.44140625" style="55"/>
    <col min="11" max="11" width="14.33203125" customWidth="1"/>
  </cols>
  <sheetData>
    <row r="1" spans="1:18" ht="18" x14ac:dyDescent="0.35">
      <c r="A1" s="61"/>
      <c r="B1" s="62"/>
      <c r="C1" s="62"/>
      <c r="D1" s="189" t="s">
        <v>695</v>
      </c>
      <c r="E1" s="189"/>
      <c r="F1" s="189"/>
      <c r="G1" s="189"/>
      <c r="H1" s="189"/>
      <c r="I1" s="189"/>
      <c r="J1" s="189"/>
      <c r="K1" s="189"/>
      <c r="L1" s="62"/>
      <c r="M1" s="62"/>
      <c r="N1" s="63"/>
    </row>
    <row r="2" spans="1:18" ht="18" x14ac:dyDescent="0.35">
      <c r="A2" s="64"/>
      <c r="B2" s="65"/>
      <c r="C2" s="65"/>
      <c r="D2" s="190"/>
      <c r="E2" s="190"/>
      <c r="F2" s="190"/>
      <c r="G2" s="190"/>
      <c r="H2" s="190"/>
      <c r="I2" s="190"/>
      <c r="J2" s="190"/>
      <c r="K2" s="190"/>
      <c r="L2" s="65"/>
      <c r="M2" s="65"/>
      <c r="N2" s="66"/>
    </row>
    <row r="3" spans="1:18" ht="18" x14ac:dyDescent="0.35">
      <c r="A3" s="64"/>
      <c r="B3" s="65"/>
      <c r="C3" s="65"/>
      <c r="D3" s="192" t="s">
        <v>761</v>
      </c>
      <c r="E3" s="192"/>
      <c r="F3" s="192"/>
      <c r="G3" s="192"/>
      <c r="H3" s="192"/>
      <c r="I3" s="192"/>
      <c r="J3" s="192"/>
      <c r="K3" s="192"/>
      <c r="L3" s="65"/>
      <c r="M3" s="65"/>
      <c r="N3" s="66"/>
    </row>
    <row r="4" spans="1:18" ht="18" x14ac:dyDescent="0.35">
      <c r="A4" s="64"/>
      <c r="B4" s="65"/>
      <c r="C4" s="65"/>
      <c r="D4" s="188"/>
      <c r="E4" s="188"/>
      <c r="F4" s="188"/>
      <c r="G4" s="188"/>
      <c r="H4" s="188"/>
      <c r="I4" s="188"/>
      <c r="J4" s="188"/>
      <c r="K4" s="188"/>
      <c r="L4" s="65"/>
      <c r="M4" s="65"/>
      <c r="N4" s="66"/>
      <c r="O4" s="59"/>
      <c r="P4" s="59"/>
      <c r="Q4" s="59"/>
      <c r="R4" s="59"/>
    </row>
    <row r="5" spans="1:18" ht="18" x14ac:dyDescent="0.35">
      <c r="A5" s="64"/>
      <c r="B5" s="65"/>
      <c r="C5" s="65"/>
      <c r="D5" s="191"/>
      <c r="E5" s="191"/>
      <c r="F5" s="191"/>
      <c r="G5" s="191"/>
      <c r="H5" s="191"/>
      <c r="I5" s="191"/>
      <c r="J5" s="191"/>
      <c r="K5" s="191"/>
      <c r="L5" s="65"/>
      <c r="M5" s="65"/>
      <c r="N5" s="66"/>
      <c r="O5" s="59"/>
      <c r="P5" s="59"/>
      <c r="Q5" s="59"/>
      <c r="R5" s="59"/>
    </row>
    <row r="6" spans="1:18" ht="18" x14ac:dyDescent="0.35">
      <c r="A6" s="64"/>
      <c r="B6" s="65"/>
      <c r="C6" s="65"/>
      <c r="L6" s="65"/>
      <c r="M6" s="65"/>
      <c r="N6" s="66"/>
      <c r="O6" s="60"/>
      <c r="P6" s="60"/>
      <c r="Q6" s="60"/>
      <c r="R6" s="60"/>
    </row>
    <row r="7" spans="1:18" ht="18" x14ac:dyDescent="0.35">
      <c r="A7" s="64"/>
      <c r="B7" s="65"/>
      <c r="C7" s="65"/>
      <c r="D7" s="188" t="s">
        <v>832</v>
      </c>
      <c r="E7" s="188"/>
      <c r="F7" s="188"/>
      <c r="G7" s="188"/>
      <c r="H7" s="188"/>
      <c r="I7" s="188"/>
      <c r="J7" s="188"/>
      <c r="K7" s="188"/>
      <c r="L7" s="65"/>
      <c r="M7" s="65"/>
      <c r="N7" s="66"/>
      <c r="O7" s="58"/>
      <c r="P7" s="58"/>
      <c r="Q7" s="58"/>
      <c r="R7" s="58"/>
    </row>
    <row r="8" spans="1:18" ht="18" x14ac:dyDescent="0.35">
      <c r="A8" s="64"/>
      <c r="B8" s="65"/>
      <c r="C8" s="65"/>
      <c r="D8" s="187" t="s">
        <v>754</v>
      </c>
      <c r="E8" s="188"/>
      <c r="F8" s="188"/>
      <c r="G8" s="188"/>
      <c r="H8" s="188"/>
      <c r="I8" s="188"/>
      <c r="J8" s="188"/>
      <c r="K8" s="188"/>
      <c r="L8" s="65"/>
      <c r="M8" s="65"/>
      <c r="N8" s="66"/>
      <c r="O8" s="58"/>
      <c r="P8" s="58"/>
      <c r="Q8" s="58"/>
      <c r="R8" s="58"/>
    </row>
    <row r="9" spans="1:18" ht="18" x14ac:dyDescent="0.35">
      <c r="A9" s="64"/>
      <c r="B9" s="65"/>
      <c r="C9" s="65"/>
      <c r="D9" s="187" t="s">
        <v>755</v>
      </c>
      <c r="E9" s="188"/>
      <c r="F9" s="188"/>
      <c r="G9" s="188"/>
      <c r="H9" s="188"/>
      <c r="I9" s="188"/>
      <c r="J9" s="188"/>
      <c r="K9" s="188"/>
      <c r="L9" s="65"/>
      <c r="M9" s="65"/>
      <c r="N9" s="66"/>
      <c r="O9" s="58"/>
      <c r="P9" s="58"/>
      <c r="Q9" s="58"/>
      <c r="R9" s="58"/>
    </row>
    <row r="10" spans="1:18" ht="18" x14ac:dyDescent="0.35">
      <c r="A10" s="64"/>
      <c r="B10" s="65"/>
      <c r="C10" s="65"/>
      <c r="D10" s="187" t="s">
        <v>759</v>
      </c>
      <c r="E10" s="188"/>
      <c r="F10" s="188"/>
      <c r="G10" s="188"/>
      <c r="H10" s="188"/>
      <c r="I10" s="188"/>
      <c r="J10" s="188"/>
      <c r="K10" s="188"/>
      <c r="L10" s="65"/>
      <c r="M10" s="65"/>
      <c r="N10" s="66"/>
      <c r="O10" s="58"/>
      <c r="P10" s="58"/>
      <c r="Q10" s="58"/>
      <c r="R10" s="58"/>
    </row>
    <row r="11" spans="1:18" ht="18" x14ac:dyDescent="0.35">
      <c r="A11" s="64"/>
      <c r="B11" s="65"/>
      <c r="C11" s="65"/>
      <c r="D11" s="67"/>
      <c r="L11" s="65"/>
      <c r="M11" s="65"/>
      <c r="N11" s="66"/>
    </row>
    <row r="12" spans="1:18" ht="18" x14ac:dyDescent="0.35">
      <c r="A12" s="64"/>
      <c r="B12" s="65"/>
      <c r="C12" s="65"/>
      <c r="D12" s="69" t="s">
        <v>710</v>
      </c>
      <c r="E12" s="67"/>
      <c r="F12" s="67"/>
      <c r="G12" s="68"/>
      <c r="H12" s="67"/>
      <c r="I12" s="67"/>
      <c r="J12" s="67"/>
      <c r="K12" s="67"/>
      <c r="L12" s="65"/>
      <c r="M12" s="65"/>
      <c r="N12" s="66"/>
    </row>
    <row r="13" spans="1:18" ht="18" x14ac:dyDescent="0.35">
      <c r="A13" s="64"/>
      <c r="B13" s="65"/>
      <c r="C13" s="65"/>
      <c r="D13" s="67" t="s">
        <v>736</v>
      </c>
      <c r="E13" s="67"/>
      <c r="F13" s="67"/>
      <c r="G13" s="68"/>
      <c r="H13" s="67"/>
      <c r="I13" s="67"/>
      <c r="J13" s="67"/>
      <c r="K13" s="67"/>
      <c r="L13" s="65"/>
      <c r="M13" s="65"/>
      <c r="N13" s="66"/>
    </row>
    <row r="14" spans="1:18" ht="18" x14ac:dyDescent="0.35">
      <c r="A14" s="64"/>
      <c r="B14" s="65"/>
      <c r="C14" s="65"/>
      <c r="D14" s="67" t="s">
        <v>711</v>
      </c>
      <c r="E14" s="67"/>
      <c r="F14" s="67"/>
      <c r="G14" s="68"/>
      <c r="H14" s="67"/>
      <c r="I14" s="67"/>
      <c r="J14" s="67"/>
      <c r="K14" s="67"/>
      <c r="L14" s="65"/>
      <c r="M14" s="65"/>
      <c r="N14" s="66"/>
    </row>
    <row r="15" spans="1:18" ht="18" x14ac:dyDescent="0.35">
      <c r="A15" s="64"/>
      <c r="B15" s="65"/>
      <c r="C15" s="65"/>
      <c r="D15" s="67"/>
      <c r="E15" s="67"/>
      <c r="F15" s="67"/>
      <c r="G15" s="68"/>
      <c r="H15" s="67"/>
      <c r="I15" s="67"/>
      <c r="J15" s="67"/>
      <c r="K15" s="67"/>
      <c r="L15" s="65"/>
      <c r="M15" s="65"/>
      <c r="N15" s="66"/>
    </row>
    <row r="16" spans="1:18" ht="18" x14ac:dyDescent="0.35">
      <c r="A16" s="64"/>
      <c r="B16" s="65"/>
      <c r="C16" s="65"/>
      <c r="D16" s="69" t="s">
        <v>721</v>
      </c>
      <c r="E16" s="67"/>
      <c r="F16" s="67"/>
      <c r="G16" s="84" t="s">
        <v>714</v>
      </c>
      <c r="H16" s="70"/>
      <c r="I16" s="70"/>
      <c r="J16" s="67"/>
      <c r="K16" s="67"/>
      <c r="L16" s="65"/>
      <c r="M16" s="65"/>
      <c r="N16" s="66"/>
    </row>
    <row r="17" spans="1:14" ht="18" x14ac:dyDescent="0.35">
      <c r="A17" s="64"/>
      <c r="B17" s="65"/>
      <c r="C17" s="65"/>
      <c r="D17" s="71" t="s">
        <v>712</v>
      </c>
      <c r="E17" s="67"/>
      <c r="F17" s="67"/>
      <c r="G17" s="68"/>
      <c r="H17" s="67"/>
      <c r="I17" s="67"/>
      <c r="J17" s="67"/>
      <c r="K17" s="67"/>
      <c r="L17" s="65"/>
      <c r="M17" s="65"/>
      <c r="N17" s="66"/>
    </row>
    <row r="18" spans="1:14" ht="18" x14ac:dyDescent="0.35">
      <c r="A18" s="64"/>
      <c r="B18" s="65"/>
      <c r="C18" s="65"/>
      <c r="D18" s="71" t="s">
        <v>713</v>
      </c>
      <c r="E18" s="67"/>
      <c r="F18" s="67"/>
      <c r="G18" s="68"/>
      <c r="H18" s="67"/>
      <c r="I18" s="67"/>
      <c r="J18" s="67"/>
      <c r="K18" s="67"/>
      <c r="L18" s="65"/>
      <c r="M18" s="65"/>
      <c r="N18" s="66"/>
    </row>
    <row r="19" spans="1:14" ht="18" x14ac:dyDescent="0.35">
      <c r="A19" s="64"/>
      <c r="B19" s="65"/>
      <c r="C19" s="65"/>
      <c r="D19" s="71" t="s">
        <v>862</v>
      </c>
      <c r="E19" s="67"/>
      <c r="F19" s="67"/>
      <c r="G19" s="68"/>
      <c r="H19" s="67"/>
      <c r="I19" s="67"/>
      <c r="J19" s="67"/>
      <c r="K19" s="67"/>
      <c r="L19" s="65"/>
      <c r="M19" s="65"/>
      <c r="N19" s="66"/>
    </row>
    <row r="20" spans="1:14" ht="18" x14ac:dyDescent="0.35">
      <c r="A20" s="64"/>
      <c r="B20" s="65"/>
      <c r="C20" s="65"/>
      <c r="D20" s="74" t="s">
        <v>828</v>
      </c>
      <c r="E20" s="67"/>
      <c r="F20" s="67"/>
      <c r="G20" s="68"/>
      <c r="H20" s="67"/>
      <c r="I20" s="67"/>
      <c r="J20" s="67"/>
      <c r="K20" s="67"/>
      <c r="L20" s="65"/>
      <c r="M20" s="65"/>
      <c r="N20" s="66"/>
    </row>
    <row r="21" spans="1:14" ht="18" x14ac:dyDescent="0.35">
      <c r="A21" s="64"/>
      <c r="B21" s="65"/>
      <c r="C21" s="65"/>
      <c r="D21" s="67"/>
      <c r="K21" s="67"/>
      <c r="L21" s="65"/>
      <c r="M21" s="65"/>
      <c r="N21" s="66"/>
    </row>
    <row r="22" spans="1:14" ht="18" x14ac:dyDescent="0.35">
      <c r="A22" s="64"/>
      <c r="B22" s="65"/>
      <c r="C22" s="65"/>
      <c r="D22" s="69" t="s">
        <v>720</v>
      </c>
      <c r="E22" s="67"/>
      <c r="F22" s="67"/>
      <c r="G22" s="68"/>
      <c r="H22" s="67"/>
      <c r="I22" s="67"/>
      <c r="K22" s="67"/>
      <c r="L22" s="65"/>
      <c r="M22" s="65"/>
      <c r="N22" s="66"/>
    </row>
    <row r="23" spans="1:14" ht="18" x14ac:dyDescent="0.35">
      <c r="A23" s="64"/>
      <c r="B23" s="65"/>
      <c r="C23" s="65"/>
      <c r="D23" s="71" t="s">
        <v>756</v>
      </c>
      <c r="E23" s="67"/>
      <c r="F23" s="67"/>
      <c r="G23" s="68"/>
      <c r="H23" s="67"/>
      <c r="I23" s="67"/>
      <c r="K23" s="67"/>
      <c r="L23" s="65"/>
      <c r="M23" s="65"/>
      <c r="N23" s="66"/>
    </row>
    <row r="24" spans="1:14" ht="18" x14ac:dyDescent="0.35">
      <c r="A24" s="64"/>
      <c r="B24" s="65"/>
      <c r="C24" s="65"/>
      <c r="D24" s="184" t="s">
        <v>860</v>
      </c>
      <c r="E24" s="120"/>
      <c r="F24" s="120"/>
      <c r="G24" s="121"/>
      <c r="H24" s="120"/>
      <c r="I24" s="120"/>
      <c r="J24" s="120"/>
      <c r="K24" s="67"/>
      <c r="L24" s="65"/>
      <c r="M24" s="65"/>
      <c r="N24" s="66"/>
    </row>
    <row r="25" spans="1:14" ht="18" x14ac:dyDescent="0.35">
      <c r="A25" s="64"/>
      <c r="B25" s="65"/>
      <c r="C25" s="65"/>
      <c r="D25" s="67"/>
      <c r="E25" s="67"/>
      <c r="F25" s="67"/>
      <c r="G25" s="67"/>
      <c r="H25" s="68"/>
      <c r="I25" s="67"/>
      <c r="J25" s="67"/>
      <c r="K25" s="67"/>
      <c r="L25" s="65"/>
      <c r="M25" s="65"/>
      <c r="N25" s="66"/>
    </row>
    <row r="26" spans="1:14" ht="18" x14ac:dyDescent="0.35">
      <c r="A26" s="64"/>
      <c r="B26" s="65"/>
      <c r="C26" s="65"/>
      <c r="D26" s="72" t="s">
        <v>715</v>
      </c>
      <c r="E26" s="72"/>
      <c r="F26" s="71"/>
      <c r="G26" s="73"/>
      <c r="H26" s="71"/>
      <c r="I26" s="71"/>
      <c r="J26" s="67"/>
      <c r="K26" s="67"/>
      <c r="L26" s="65"/>
      <c r="M26" s="65"/>
      <c r="N26" s="66"/>
    </row>
    <row r="27" spans="1:14" ht="18" x14ac:dyDescent="0.35">
      <c r="A27" s="64"/>
      <c r="B27" s="65"/>
      <c r="C27" s="65"/>
      <c r="D27" s="71" t="s">
        <v>716</v>
      </c>
      <c r="E27" s="71"/>
      <c r="F27" s="71"/>
      <c r="G27" s="73"/>
      <c r="H27" s="71"/>
      <c r="I27" s="71"/>
      <c r="K27" s="67"/>
      <c r="L27" s="65"/>
      <c r="M27" s="65"/>
      <c r="N27" s="66"/>
    </row>
    <row r="28" spans="1:14" ht="18" x14ac:dyDescent="0.35">
      <c r="A28" s="64"/>
      <c r="B28" s="65"/>
      <c r="C28" s="65"/>
      <c r="D28" s="67"/>
      <c r="K28" s="67"/>
      <c r="L28" s="65"/>
      <c r="M28" s="65"/>
      <c r="N28" s="66"/>
    </row>
    <row r="29" spans="1:14" ht="18" x14ac:dyDescent="0.35">
      <c r="A29" s="64"/>
      <c r="B29" s="65"/>
      <c r="C29" s="65"/>
      <c r="D29" s="69" t="s">
        <v>719</v>
      </c>
      <c r="E29" s="67"/>
      <c r="F29" s="67"/>
      <c r="G29" s="68"/>
      <c r="H29" s="67"/>
      <c r="I29" s="67"/>
      <c r="J29" s="67"/>
      <c r="K29" s="67"/>
      <c r="L29" s="65"/>
      <c r="M29" s="65"/>
      <c r="N29" s="66"/>
    </row>
    <row r="30" spans="1:14" ht="18" x14ac:dyDescent="0.35">
      <c r="A30" s="64"/>
      <c r="B30" s="65"/>
      <c r="C30" s="65"/>
      <c r="D30" s="71" t="s">
        <v>717</v>
      </c>
      <c r="E30" s="71"/>
      <c r="F30" s="71"/>
      <c r="G30" s="73"/>
      <c r="H30" s="71"/>
      <c r="I30" s="71"/>
      <c r="J30" s="71"/>
      <c r="K30" s="67"/>
      <c r="L30" s="65"/>
      <c r="M30" s="65"/>
      <c r="N30" s="66"/>
    </row>
    <row r="31" spans="1:14" ht="18" x14ac:dyDescent="0.35">
      <c r="A31" s="64"/>
      <c r="B31" s="65"/>
      <c r="C31" s="65"/>
      <c r="D31" s="71" t="s">
        <v>718</v>
      </c>
      <c r="E31" s="71"/>
      <c r="F31" s="71"/>
      <c r="G31" s="73"/>
      <c r="H31" s="71"/>
      <c r="I31" s="71"/>
      <c r="J31" s="71"/>
      <c r="L31" s="65"/>
      <c r="M31" s="65"/>
      <c r="N31" s="66"/>
    </row>
    <row r="32" spans="1:14" ht="18" x14ac:dyDescent="0.35">
      <c r="A32" s="64"/>
      <c r="B32" s="65"/>
      <c r="C32" s="65"/>
      <c r="D32" s="71"/>
      <c r="E32" s="71"/>
      <c r="F32" s="71"/>
      <c r="G32" s="73"/>
      <c r="H32" s="71"/>
      <c r="I32" s="71"/>
      <c r="J32" s="71"/>
      <c r="L32" s="65"/>
      <c r="M32" s="65"/>
      <c r="N32" s="66"/>
    </row>
    <row r="33" spans="1:14" ht="18" x14ac:dyDescent="0.35">
      <c r="A33" s="64"/>
      <c r="B33" s="65"/>
      <c r="C33" s="65"/>
      <c r="D33" s="69" t="s">
        <v>726</v>
      </c>
      <c r="E33" s="67"/>
      <c r="F33" s="67"/>
      <c r="G33" s="68"/>
      <c r="H33" s="67"/>
      <c r="I33" s="67"/>
      <c r="J33" s="67"/>
      <c r="K33" s="67"/>
      <c r="L33" s="65"/>
      <c r="M33" s="65"/>
      <c r="N33" s="66"/>
    </row>
    <row r="34" spans="1:14" ht="18" x14ac:dyDescent="0.35">
      <c r="A34" s="64"/>
      <c r="B34" s="65"/>
      <c r="C34" s="65"/>
      <c r="D34" s="71" t="s">
        <v>717</v>
      </c>
      <c r="E34" s="67"/>
      <c r="F34" s="67"/>
      <c r="G34" s="68"/>
      <c r="H34" s="67"/>
      <c r="I34" s="67"/>
      <c r="J34" s="67"/>
      <c r="K34" s="67"/>
      <c r="L34" s="65"/>
      <c r="M34" s="65"/>
      <c r="N34" s="66"/>
    </row>
    <row r="35" spans="1:14" ht="18" x14ac:dyDescent="0.35">
      <c r="A35" s="64"/>
      <c r="B35" s="65"/>
      <c r="C35" s="65"/>
      <c r="D35" s="71" t="s">
        <v>722</v>
      </c>
      <c r="E35" s="67"/>
      <c r="F35" s="67"/>
      <c r="G35" s="68"/>
      <c r="H35" s="67"/>
      <c r="I35" s="67"/>
      <c r="J35" s="67"/>
      <c r="K35" s="67"/>
      <c r="L35" s="65"/>
      <c r="M35" s="65"/>
      <c r="N35" s="66"/>
    </row>
    <row r="36" spans="1:14" ht="18" x14ac:dyDescent="0.35">
      <c r="A36" s="64"/>
      <c r="B36" s="65"/>
      <c r="C36" s="65"/>
      <c r="D36" s="74" t="s">
        <v>757</v>
      </c>
      <c r="E36" s="75"/>
      <c r="F36" s="75"/>
      <c r="G36" s="76"/>
      <c r="H36" s="75"/>
      <c r="I36" s="75"/>
      <c r="J36" s="75"/>
      <c r="K36" s="67"/>
      <c r="L36" s="65"/>
      <c r="M36" s="65"/>
      <c r="N36" s="66"/>
    </row>
    <row r="37" spans="1:14" ht="18" x14ac:dyDescent="0.35">
      <c r="A37" s="64"/>
      <c r="B37" s="65"/>
      <c r="C37" s="65"/>
      <c r="D37" s="74" t="s">
        <v>758</v>
      </c>
      <c r="E37" s="75"/>
      <c r="F37" s="75"/>
      <c r="G37" s="76"/>
      <c r="H37" s="75"/>
      <c r="I37" s="75"/>
      <c r="J37" s="75"/>
      <c r="K37" s="67"/>
      <c r="L37" s="65"/>
      <c r="M37" s="65"/>
      <c r="N37" s="66"/>
    </row>
    <row r="38" spans="1:14" ht="18" x14ac:dyDescent="0.35">
      <c r="A38" s="64"/>
      <c r="B38" s="65"/>
      <c r="C38" s="65"/>
      <c r="D38" s="58" t="s">
        <v>725</v>
      </c>
      <c r="E38" s="58"/>
      <c r="F38" s="58"/>
      <c r="G38" s="77"/>
      <c r="H38" s="58"/>
      <c r="I38" s="67"/>
      <c r="J38" s="67"/>
      <c r="K38" s="67"/>
      <c r="L38" s="65"/>
      <c r="M38" s="65"/>
      <c r="N38" s="66"/>
    </row>
    <row r="39" spans="1:14" ht="18" x14ac:dyDescent="0.35">
      <c r="A39" s="64"/>
      <c r="B39" s="65"/>
      <c r="C39" s="65"/>
      <c r="D39" s="67" t="s">
        <v>724</v>
      </c>
      <c r="E39" s="67"/>
      <c r="F39" s="67"/>
      <c r="G39" s="68"/>
      <c r="H39" s="58"/>
      <c r="I39" s="67"/>
      <c r="J39" s="67"/>
      <c r="K39" s="67"/>
      <c r="L39" s="65"/>
      <c r="M39" s="65"/>
      <c r="N39" s="66"/>
    </row>
    <row r="40" spans="1:14" ht="18" x14ac:dyDescent="0.35">
      <c r="A40" s="64"/>
      <c r="B40" s="65"/>
      <c r="C40" s="65"/>
      <c r="D40" s="58" t="s">
        <v>723</v>
      </c>
      <c r="E40" s="58"/>
      <c r="F40" s="58"/>
      <c r="G40" s="77"/>
      <c r="H40" s="67"/>
      <c r="I40" s="67"/>
      <c r="J40" s="67"/>
      <c r="K40" s="67"/>
      <c r="L40" s="65"/>
      <c r="M40" s="65"/>
      <c r="N40" s="66"/>
    </row>
    <row r="41" spans="1:14" ht="18" x14ac:dyDescent="0.35">
      <c r="A41" s="64"/>
      <c r="B41" s="65"/>
      <c r="C41" s="65"/>
      <c r="D41" s="58" t="s">
        <v>734</v>
      </c>
      <c r="E41" s="58"/>
      <c r="F41" s="58"/>
      <c r="G41" s="77"/>
      <c r="H41" s="67"/>
      <c r="I41" s="67"/>
      <c r="J41" s="67"/>
      <c r="K41" s="67"/>
      <c r="L41" s="65"/>
      <c r="M41" s="65"/>
      <c r="N41" s="66"/>
    </row>
    <row r="42" spans="1:14" ht="18" x14ac:dyDescent="0.35">
      <c r="A42" s="64"/>
      <c r="B42" s="65"/>
      <c r="C42" s="65"/>
      <c r="D42" s="67"/>
      <c r="L42" s="65"/>
      <c r="M42" s="65"/>
      <c r="N42" s="66"/>
    </row>
    <row r="43" spans="1:14" ht="18" x14ac:dyDescent="0.35">
      <c r="A43" s="64"/>
      <c r="B43" s="65"/>
      <c r="C43" s="65"/>
      <c r="D43" s="69" t="s">
        <v>802</v>
      </c>
      <c r="E43" s="67"/>
      <c r="F43" s="67"/>
      <c r="G43" s="68"/>
      <c r="H43" s="67"/>
      <c r="I43" s="67"/>
      <c r="J43" s="67"/>
      <c r="K43" s="67"/>
      <c r="L43" s="65"/>
      <c r="M43" s="65"/>
      <c r="N43" s="66"/>
    </row>
    <row r="44" spans="1:14" ht="18" x14ac:dyDescent="0.35">
      <c r="A44" s="64"/>
      <c r="B44" s="65"/>
      <c r="C44" s="65"/>
      <c r="D44" s="71" t="s">
        <v>717</v>
      </c>
      <c r="E44" s="67"/>
      <c r="F44" s="67"/>
      <c r="G44" s="68"/>
      <c r="H44" s="67"/>
      <c r="I44" s="67"/>
      <c r="J44" s="67"/>
      <c r="K44" s="67"/>
      <c r="L44" s="65"/>
      <c r="M44" s="65"/>
      <c r="N44" s="66"/>
    </row>
    <row r="45" spans="1:14" ht="18" x14ac:dyDescent="0.35">
      <c r="A45" s="64"/>
      <c r="B45" s="65"/>
      <c r="C45" s="65"/>
      <c r="D45" s="71" t="s">
        <v>727</v>
      </c>
      <c r="E45" s="71"/>
      <c r="F45" s="71"/>
      <c r="G45" s="68"/>
      <c r="H45" s="67"/>
      <c r="I45" s="67"/>
      <c r="J45" s="67"/>
      <c r="K45" s="67"/>
      <c r="L45" s="65"/>
      <c r="M45" s="65"/>
      <c r="N45" s="66"/>
    </row>
    <row r="46" spans="1:14" ht="18" x14ac:dyDescent="0.35">
      <c r="A46" s="64"/>
      <c r="B46" s="65"/>
      <c r="C46" s="65"/>
      <c r="D46" s="71" t="s">
        <v>728</v>
      </c>
      <c r="E46" s="71"/>
      <c r="F46" s="71"/>
      <c r="G46" s="68"/>
      <c r="H46" s="67"/>
      <c r="I46" s="67"/>
      <c r="J46" s="67"/>
      <c r="K46" s="67"/>
      <c r="L46" s="65"/>
      <c r="M46" s="65"/>
      <c r="N46" s="66"/>
    </row>
    <row r="47" spans="1:14" ht="18" x14ac:dyDescent="0.35">
      <c r="A47" s="64"/>
      <c r="B47" s="65"/>
      <c r="C47" s="65"/>
      <c r="D47" s="71" t="s">
        <v>729</v>
      </c>
      <c r="E47" s="71" t="s">
        <v>730</v>
      </c>
      <c r="F47" s="67"/>
      <c r="G47" s="67"/>
      <c r="H47" s="68"/>
      <c r="I47" s="67"/>
      <c r="J47" s="67"/>
      <c r="K47" s="67"/>
      <c r="L47" s="65"/>
      <c r="M47" s="65"/>
      <c r="N47" s="66"/>
    </row>
    <row r="48" spans="1:14" ht="18" x14ac:dyDescent="0.35">
      <c r="A48" s="64"/>
      <c r="B48" s="65"/>
      <c r="C48" s="65"/>
      <c r="D48" s="74" t="s">
        <v>760</v>
      </c>
      <c r="E48" s="75"/>
      <c r="F48" s="75"/>
      <c r="G48" s="76"/>
      <c r="H48" s="75"/>
      <c r="I48" s="75"/>
      <c r="J48" s="75"/>
      <c r="K48" s="67"/>
      <c r="L48" s="65"/>
      <c r="M48" s="65"/>
      <c r="N48" s="66"/>
    </row>
    <row r="49" spans="1:14" ht="18" x14ac:dyDescent="0.35">
      <c r="A49" s="64"/>
      <c r="B49" s="65"/>
      <c r="C49" s="65"/>
      <c r="D49" s="58" t="s">
        <v>731</v>
      </c>
      <c r="E49" s="75"/>
      <c r="F49" s="75"/>
      <c r="G49" s="76"/>
      <c r="H49" s="75"/>
      <c r="I49" s="75"/>
      <c r="J49" s="75"/>
      <c r="K49" s="67"/>
      <c r="L49" s="65"/>
      <c r="M49" s="65"/>
      <c r="N49" s="66"/>
    </row>
    <row r="50" spans="1:14" ht="18" x14ac:dyDescent="0.35">
      <c r="A50" s="64"/>
      <c r="B50" s="65"/>
      <c r="C50" s="65"/>
      <c r="D50" s="71" t="s">
        <v>733</v>
      </c>
      <c r="E50" s="67"/>
      <c r="F50" s="67"/>
      <c r="G50" s="68"/>
      <c r="H50" s="67"/>
      <c r="I50" s="67"/>
      <c r="J50" s="67"/>
      <c r="K50" s="67"/>
      <c r="L50" s="65"/>
      <c r="M50" s="65"/>
      <c r="N50" s="66"/>
    </row>
    <row r="51" spans="1:14" ht="18" x14ac:dyDescent="0.35">
      <c r="A51" s="64"/>
      <c r="B51" s="65"/>
      <c r="C51" s="65"/>
      <c r="D51" s="71" t="s">
        <v>732</v>
      </c>
      <c r="E51" s="67"/>
      <c r="F51" s="67"/>
      <c r="G51" s="68"/>
      <c r="H51" s="67"/>
      <c r="I51" s="67"/>
      <c r="J51" s="67"/>
      <c r="K51" s="67"/>
      <c r="L51" s="65"/>
      <c r="M51" s="65"/>
      <c r="N51" s="66"/>
    </row>
    <row r="52" spans="1:14" ht="18" x14ac:dyDescent="0.35">
      <c r="A52" s="64"/>
      <c r="B52" s="65"/>
      <c r="C52" s="65"/>
      <c r="D52" s="67"/>
      <c r="L52" s="65"/>
      <c r="M52" s="65"/>
      <c r="N52" s="66"/>
    </row>
    <row r="53" spans="1:14" ht="18" x14ac:dyDescent="0.35">
      <c r="A53" s="64"/>
      <c r="B53" s="65"/>
      <c r="C53" s="65"/>
      <c r="D53" s="117" t="s">
        <v>735</v>
      </c>
      <c r="E53" s="67"/>
      <c r="F53" s="67"/>
      <c r="G53" s="68"/>
      <c r="H53" s="67"/>
      <c r="I53" s="67"/>
      <c r="J53" s="67"/>
      <c r="K53" s="67"/>
      <c r="L53" s="65"/>
      <c r="M53" s="65"/>
      <c r="N53" s="66"/>
    </row>
    <row r="54" spans="1:14" ht="42.45" customHeight="1" x14ac:dyDescent="0.35">
      <c r="A54" s="64"/>
      <c r="B54" s="65"/>
      <c r="C54" s="65"/>
      <c r="D54" s="186" t="s">
        <v>808</v>
      </c>
      <c r="E54" s="186"/>
      <c r="F54" s="186"/>
      <c r="G54" s="186"/>
      <c r="H54" s="186"/>
      <c r="I54" s="186"/>
      <c r="J54" s="186"/>
      <c r="K54" s="186"/>
      <c r="L54" s="65"/>
      <c r="M54" s="65"/>
      <c r="N54" s="66"/>
    </row>
    <row r="55" spans="1:14" ht="18" x14ac:dyDescent="0.35">
      <c r="A55" s="64"/>
      <c r="B55" s="65"/>
      <c r="C55" s="65"/>
      <c r="D55" s="67"/>
      <c r="E55" s="67"/>
      <c r="F55" s="67"/>
      <c r="G55" s="68"/>
      <c r="H55" s="67"/>
      <c r="I55" s="67"/>
      <c r="J55" s="67"/>
      <c r="K55" s="67"/>
      <c r="L55" s="65"/>
      <c r="M55" s="65"/>
      <c r="N55" s="66"/>
    </row>
    <row r="56" spans="1:14" ht="18" x14ac:dyDescent="0.35">
      <c r="A56" s="64"/>
      <c r="B56" s="65"/>
      <c r="C56" s="65"/>
      <c r="D56" s="117" t="s">
        <v>807</v>
      </c>
      <c r="E56" s="118"/>
      <c r="F56" s="118"/>
      <c r="G56" s="119"/>
      <c r="H56" s="118"/>
      <c r="I56" s="118"/>
      <c r="J56" s="75"/>
      <c r="K56" s="67"/>
      <c r="L56" s="65"/>
      <c r="M56" s="65"/>
      <c r="N56" s="66"/>
    </row>
    <row r="57" spans="1:14" ht="69" customHeight="1" x14ac:dyDescent="0.35">
      <c r="A57" s="64"/>
      <c r="B57" s="65"/>
      <c r="C57" s="65"/>
      <c r="D57" s="185" t="s">
        <v>809</v>
      </c>
      <c r="E57" s="185"/>
      <c r="F57" s="185"/>
      <c r="G57" s="185"/>
      <c r="H57" s="185"/>
      <c r="I57" s="185"/>
      <c r="J57" s="185"/>
      <c r="K57" s="185"/>
      <c r="L57" s="65"/>
      <c r="M57" s="65"/>
      <c r="N57" s="66"/>
    </row>
    <row r="58" spans="1:14" ht="18" x14ac:dyDescent="0.35">
      <c r="A58" s="78"/>
      <c r="B58" s="79"/>
      <c r="C58" s="79"/>
      <c r="D58" s="80"/>
      <c r="E58" s="81"/>
      <c r="F58" s="81"/>
      <c r="G58" s="81"/>
      <c r="H58" s="82"/>
      <c r="I58" s="81"/>
      <c r="J58" s="81"/>
      <c r="K58" s="81"/>
      <c r="L58" s="79"/>
      <c r="M58" s="79"/>
      <c r="N58" s="83"/>
    </row>
  </sheetData>
  <mergeCells count="10">
    <mergeCell ref="D57:K57"/>
    <mergeCell ref="D54:K54"/>
    <mergeCell ref="D10:K10"/>
    <mergeCell ref="D1:K2"/>
    <mergeCell ref="D4:K4"/>
    <mergeCell ref="D7:K7"/>
    <mergeCell ref="D8:K8"/>
    <mergeCell ref="D9:K9"/>
    <mergeCell ref="D5:K5"/>
    <mergeCell ref="D3:K3"/>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C82"/>
  <sheetViews>
    <sheetView showGridLines="0" showRowColHeaders="0" showZeros="0" zoomScaleNormal="100" workbookViewId="0">
      <pane ySplit="3" topLeftCell="A12" activePane="bottomLeft" state="frozen"/>
      <selection pane="bottomLeft" activeCell="Z46" sqref="Z46:AU47"/>
    </sheetView>
  </sheetViews>
  <sheetFormatPr baseColWidth="10" defaultColWidth="2.6640625" defaultRowHeight="12" customHeight="1" x14ac:dyDescent="0.3"/>
  <cols>
    <col min="1" max="31" width="2.6640625" style="18"/>
    <col min="32" max="32" width="2.77734375" style="18" customWidth="1"/>
    <col min="33" max="653" width="2.6640625" style="18"/>
  </cols>
  <sheetData>
    <row r="1" spans="1:48"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573" t="s">
        <v>136</v>
      </c>
      <c r="AO1" s="574"/>
      <c r="AP1" s="574"/>
      <c r="AQ1" s="574"/>
      <c r="AR1" s="574"/>
      <c r="AS1" s="574"/>
      <c r="AT1" s="574"/>
      <c r="AU1" s="574"/>
      <c r="AV1" s="575"/>
    </row>
    <row r="2" spans="1:48"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576"/>
      <c r="AO2" s="202"/>
      <c r="AP2" s="202"/>
      <c r="AQ2" s="202"/>
      <c r="AR2" s="202"/>
      <c r="AS2" s="202"/>
      <c r="AT2" s="202"/>
      <c r="AU2" s="202"/>
      <c r="AV2" s="577"/>
    </row>
    <row r="3" spans="1:48"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578"/>
      <c r="AO3" s="579"/>
      <c r="AP3" s="579"/>
      <c r="AQ3" s="579"/>
      <c r="AR3" s="579"/>
      <c r="AS3" s="579"/>
      <c r="AT3" s="579"/>
      <c r="AU3" s="579"/>
      <c r="AV3" s="580"/>
    </row>
    <row r="4" spans="1:48" ht="12" customHeight="1" thickTop="1"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row>
    <row r="5" spans="1:48" ht="12" customHeight="1" x14ac:dyDescent="0.3">
      <c r="A5" s="197" t="s">
        <v>60</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row>
    <row r="6" spans="1:48" ht="12" customHeight="1" x14ac:dyDescent="0.3">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row>
    <row r="7" spans="1:48" ht="12" customHeight="1" thickBot="1" x14ac:dyDescent="0.3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row>
    <row r="8" spans="1:48" ht="12" customHeight="1" x14ac:dyDescent="0.3">
      <c r="A8"/>
      <c r="B8" s="335" t="str">
        <f>CONCATENATE(Identification!B10)</f>
        <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7"/>
      <c r="AV8"/>
    </row>
    <row r="9" spans="1:48" ht="12" customHeight="1" x14ac:dyDescent="0.3">
      <c r="A9"/>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V9"/>
    </row>
    <row r="10" spans="1:48" ht="12" customHeight="1" x14ac:dyDescent="0.3">
      <c r="A10"/>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V10"/>
    </row>
    <row r="11" spans="1:48" ht="12" customHeight="1" x14ac:dyDescent="0.3">
      <c r="A11"/>
      <c r="B11" s="338"/>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c r="AV11"/>
    </row>
    <row r="12" spans="1:48" ht="12" customHeight="1" thickBot="1" x14ac:dyDescent="0.35">
      <c r="A12"/>
      <c r="B12" s="341"/>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c r="AV12"/>
    </row>
    <row r="13" spans="1:48"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48" ht="12" customHeight="1" x14ac:dyDescent="0.3">
      <c r="A14"/>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row>
    <row r="15" spans="1:48" ht="12" customHeight="1" x14ac:dyDescent="0.3">
      <c r="A15"/>
      <c r="B15" s="619"/>
      <c r="C15" s="619"/>
      <c r="D15" s="619"/>
      <c r="E15" s="619"/>
      <c r="F15" s="619"/>
      <c r="G15" s="619"/>
      <c r="H15" s="619"/>
      <c r="I15" s="619"/>
      <c r="J15" s="619"/>
      <c r="K15" s="619"/>
      <c r="L15" s="619"/>
      <c r="M15" s="619"/>
      <c r="N15" s="619"/>
      <c r="O15" s="61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row>
    <row r="16" spans="1:48" ht="12" customHeight="1" x14ac:dyDescent="0.3">
      <c r="A16"/>
      <c r="B16" s="620" t="s">
        <v>112</v>
      </c>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P16" s="620"/>
      <c r="AQ16" s="620"/>
      <c r="AR16" s="620"/>
      <c r="AS16" s="620"/>
      <c r="AT16" s="620"/>
      <c r="AU16" s="620"/>
      <c r="AV16"/>
    </row>
    <row r="17" spans="1:48" ht="12" customHeight="1" x14ac:dyDescent="0.3">
      <c r="A17"/>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row>
    <row r="18" spans="1:48" ht="12" customHeight="1" x14ac:dyDescent="0.3">
      <c r="A18"/>
      <c r="B18"/>
      <c r="C18" s="153"/>
      <c r="D18"/>
      <c r="E18" s="153"/>
      <c r="F18"/>
      <c r="G18" s="153"/>
      <c r="H18"/>
      <c r="I18" s="153"/>
      <c r="J18"/>
      <c r="K18" s="153"/>
      <c r="L18"/>
      <c r="M18"/>
      <c r="N18"/>
      <c r="O18"/>
      <c r="P18"/>
      <c r="Q18"/>
      <c r="R18"/>
      <c r="S18"/>
      <c r="T18"/>
      <c r="U18"/>
      <c r="V18"/>
      <c r="W18" s="643" t="s">
        <v>126</v>
      </c>
      <c r="X18" s="644"/>
      <c r="Y18" s="644"/>
      <c r="Z18" s="644"/>
      <c r="AA18" s="644"/>
      <c r="AB18" s="644"/>
      <c r="AC18" s="644"/>
      <c r="AD18" s="645"/>
      <c r="AE18" s="153"/>
      <c r="AF18" s="153"/>
      <c r="AG18" s="153"/>
      <c r="AH18" s="153"/>
      <c r="AI18" s="153"/>
      <c r="AJ18" s="153"/>
      <c r="AK18" s="153"/>
      <c r="AL18" s="153"/>
      <c r="AM18" s="153"/>
      <c r="AN18" s="153"/>
      <c r="AO18" s="153"/>
      <c r="AP18" s="153"/>
      <c r="AQ18" s="153"/>
      <c r="AR18" s="153"/>
      <c r="AS18" s="153"/>
      <c r="AT18" s="153"/>
      <c r="AU18" s="153"/>
      <c r="AV18"/>
    </row>
    <row r="19" spans="1:48" ht="12" customHeight="1" x14ac:dyDescent="0.3">
      <c r="A19"/>
      <c r="B19"/>
      <c r="C19" s="153"/>
      <c r="D19"/>
      <c r="E19" s="153"/>
      <c r="F19"/>
      <c r="G19" s="153"/>
      <c r="H19"/>
      <c r="I19" s="153"/>
      <c r="J19"/>
      <c r="K19" s="153"/>
      <c r="L19"/>
      <c r="M19"/>
      <c r="N19"/>
      <c r="O19"/>
      <c r="P19"/>
      <c r="Q19"/>
      <c r="R19"/>
      <c r="S19"/>
      <c r="T19"/>
      <c r="U19"/>
      <c r="V19"/>
      <c r="W19" s="646"/>
      <c r="X19" s="647"/>
      <c r="Y19" s="647"/>
      <c r="Z19" s="647"/>
      <c r="AA19" s="647"/>
      <c r="AB19" s="647"/>
      <c r="AC19" s="647"/>
      <c r="AD19" s="648"/>
      <c r="AE19" s="153"/>
      <c r="AF19" s="153"/>
      <c r="AG19" s="153"/>
      <c r="AH19" s="153"/>
      <c r="AI19" s="153"/>
      <c r="AJ19" s="153"/>
      <c r="AK19" s="153"/>
      <c r="AL19" s="153"/>
      <c r="AM19" s="153"/>
      <c r="AN19" s="153"/>
      <c r="AO19" s="153"/>
      <c r="AP19" s="153"/>
      <c r="AQ19" s="153"/>
      <c r="AR19" s="153"/>
      <c r="AS19" s="153"/>
      <c r="AT19" s="153"/>
      <c r="AU19" s="153"/>
      <c r="AV19"/>
    </row>
    <row r="20" spans="1:48" ht="7.5" customHeight="1" x14ac:dyDescent="0.3">
      <c r="A20"/>
      <c r="B20"/>
      <c r="C20" s="153"/>
      <c r="D20"/>
      <c r="E20" s="153"/>
      <c r="F20"/>
      <c r="G20" s="153"/>
      <c r="H20"/>
      <c r="I20" s="153"/>
      <c r="J20"/>
      <c r="K20" s="153"/>
      <c r="L20"/>
      <c r="M20"/>
      <c r="N20"/>
      <c r="O20"/>
      <c r="P20"/>
      <c r="Q20"/>
      <c r="R20"/>
      <c r="S20"/>
      <c r="T20"/>
      <c r="U20"/>
      <c r="V20"/>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row>
    <row r="21" spans="1:48" ht="12" customHeight="1" x14ac:dyDescent="0.3">
      <c r="A21"/>
      <c r="B21"/>
      <c r="C21" s="153"/>
      <c r="D21"/>
      <c r="E21" s="153"/>
      <c r="F21"/>
      <c r="G21" s="153"/>
      <c r="H21"/>
      <c r="I21" s="153"/>
      <c r="J21"/>
      <c r="K21" s="153"/>
      <c r="L21"/>
      <c r="M21" s="526" t="s">
        <v>113</v>
      </c>
      <c r="N21" s="527"/>
      <c r="O21" s="527"/>
      <c r="P21" s="527"/>
      <c r="Q21" s="527"/>
      <c r="R21" s="527"/>
      <c r="S21" s="527"/>
      <c r="T21" s="528"/>
      <c r="U21"/>
      <c r="V21"/>
      <c r="W21" s="514"/>
      <c r="X21" s="515"/>
      <c r="Y21" s="515"/>
      <c r="Z21" s="515"/>
      <c r="AA21" s="515"/>
      <c r="AB21" s="515"/>
      <c r="AC21" s="515"/>
      <c r="AD21" s="516"/>
      <c r="AE21" s="153"/>
      <c r="AF21" s="581" t="s">
        <v>750</v>
      </c>
      <c r="AG21" s="581"/>
      <c r="AH21" s="581"/>
      <c r="AI21" s="581"/>
      <c r="AJ21" s="581"/>
      <c r="AK21" s="581"/>
      <c r="AL21" s="581"/>
      <c r="AM21" s="581"/>
      <c r="AN21" s="581"/>
      <c r="AO21" s="581"/>
      <c r="AP21" s="582" t="str">
        <f>IF(ISERROR(W21/Objectifs!AB28),"remplir objectifs",W21/Objectifs!AB28)</f>
        <v>remplir objectifs</v>
      </c>
      <c r="AQ21" s="582"/>
      <c r="AR21" s="582"/>
      <c r="AS21" s="582"/>
      <c r="AT21" s="582"/>
      <c r="AU21" s="153"/>
      <c r="AV21"/>
    </row>
    <row r="22" spans="1:48" ht="12" customHeight="1" x14ac:dyDescent="0.3">
      <c r="A22"/>
      <c r="B22"/>
      <c r="C22" s="153"/>
      <c r="D22"/>
      <c r="E22" s="153"/>
      <c r="F22"/>
      <c r="G22" s="153"/>
      <c r="H22"/>
      <c r="I22" s="153"/>
      <c r="J22"/>
      <c r="K22" s="153"/>
      <c r="L22"/>
      <c r="M22" s="529"/>
      <c r="N22" s="530"/>
      <c r="O22" s="530"/>
      <c r="P22" s="530"/>
      <c r="Q22" s="530"/>
      <c r="R22" s="530"/>
      <c r="S22" s="530"/>
      <c r="T22" s="531"/>
      <c r="U22"/>
      <c r="V22"/>
      <c r="W22" s="517"/>
      <c r="X22" s="518"/>
      <c r="Y22" s="518"/>
      <c r="Z22" s="518"/>
      <c r="AA22" s="518"/>
      <c r="AB22" s="518"/>
      <c r="AC22" s="518"/>
      <c r="AD22" s="519"/>
      <c r="AE22" s="153"/>
      <c r="AF22" s="581"/>
      <c r="AG22" s="581"/>
      <c r="AH22" s="581"/>
      <c r="AI22" s="581"/>
      <c r="AJ22" s="581"/>
      <c r="AK22" s="581"/>
      <c r="AL22" s="581"/>
      <c r="AM22" s="581"/>
      <c r="AN22" s="581"/>
      <c r="AO22" s="581"/>
      <c r="AP22" s="582"/>
      <c r="AQ22" s="582"/>
      <c r="AR22" s="582"/>
      <c r="AS22" s="582"/>
      <c r="AT22" s="582"/>
      <c r="AU22" s="153"/>
      <c r="AV22"/>
    </row>
    <row r="23" spans="1:48" ht="7.5" customHeight="1" x14ac:dyDescent="0.3">
      <c r="A23"/>
      <c r="B23"/>
      <c r="C23" s="153"/>
      <c r="D23"/>
      <c r="E23" s="153"/>
      <c r="F23"/>
      <c r="G23" s="153"/>
      <c r="H23"/>
      <c r="I23" s="153"/>
      <c r="J23"/>
      <c r="K23" s="153"/>
      <c r="L23"/>
      <c r="M23"/>
      <c r="N23"/>
      <c r="O23"/>
      <c r="P23"/>
      <c r="Q23"/>
      <c r="R23"/>
      <c r="S23"/>
      <c r="T23"/>
      <c r="U23"/>
      <c r="V23"/>
      <c r="W23"/>
      <c r="X23"/>
      <c r="Y23"/>
      <c r="Z23"/>
      <c r="AA23"/>
      <c r="AB23"/>
      <c r="AC23"/>
      <c r="AD23"/>
      <c r="AE23" s="153"/>
      <c r="AF23" s="153"/>
      <c r="AG23" s="153"/>
      <c r="AH23"/>
      <c r="AI23"/>
      <c r="AJ23" s="153"/>
      <c r="AK23" s="153"/>
      <c r="AL23" s="153"/>
      <c r="AM23" s="153"/>
      <c r="AN23" s="153"/>
      <c r="AO23" s="153"/>
      <c r="AP23" s="153"/>
      <c r="AQ23" s="153"/>
      <c r="AR23" s="153"/>
      <c r="AS23" s="153"/>
      <c r="AT23" s="153"/>
      <c r="AU23" s="153"/>
      <c r="AV23"/>
    </row>
    <row r="24" spans="1:48" ht="12" customHeight="1" x14ac:dyDescent="0.3">
      <c r="A24"/>
      <c r="B24"/>
      <c r="C24" s="153"/>
      <c r="D24"/>
      <c r="E24" s="153"/>
      <c r="F24"/>
      <c r="G24" s="153"/>
      <c r="H24"/>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row>
    <row r="25" spans="1:48" ht="12" customHeight="1" x14ac:dyDescent="0.3">
      <c r="A25"/>
      <c r="B25"/>
      <c r="C25" s="153"/>
      <c r="D25"/>
      <c r="E25" s="153"/>
      <c r="F25"/>
      <c r="G25" s="153"/>
      <c r="H25"/>
      <c r="I25" s="153"/>
      <c r="J25"/>
      <c r="K25" s="153"/>
      <c r="L25"/>
      <c r="M25" s="649" t="str">
        <f>Z51</f>
        <v>Subvention demandée</v>
      </c>
      <c r="N25" s="650"/>
      <c r="O25" s="650"/>
      <c r="P25" s="650"/>
      <c r="Q25" s="650"/>
      <c r="R25" s="650"/>
      <c r="S25" s="650"/>
      <c r="T25" s="651"/>
      <c r="U25"/>
      <c r="V25"/>
      <c r="W25" s="520"/>
      <c r="X25" s="521"/>
      <c r="Y25" s="521"/>
      <c r="Z25" s="521"/>
      <c r="AA25" s="521"/>
      <c r="AB25" s="521"/>
      <c r="AC25" s="521"/>
      <c r="AD25" s="522"/>
      <c r="AE25" s="153"/>
      <c r="AF25" s="560" t="e">
        <f>W25/$W$21</f>
        <v>#DIV/0!</v>
      </c>
      <c r="AG25" s="561"/>
      <c r="AH25" s="561"/>
      <c r="AI25" s="562"/>
      <c r="AJ25" s="153"/>
      <c r="AK25" s="153"/>
      <c r="AL25" s="153"/>
      <c r="AM25" s="153"/>
      <c r="AN25" s="153"/>
      <c r="AO25" s="153"/>
      <c r="AP25" s="153"/>
      <c r="AQ25" s="153"/>
      <c r="AR25" s="153"/>
      <c r="AS25" s="153"/>
      <c r="AT25" s="153"/>
      <c r="AU25" s="153"/>
      <c r="AV25"/>
    </row>
    <row r="26" spans="1:48" ht="7.5" customHeight="1" x14ac:dyDescent="0.3">
      <c r="A26"/>
      <c r="B26"/>
      <c r="C26" s="153"/>
      <c r="D26"/>
      <c r="E26" s="153"/>
      <c r="F26"/>
      <c r="G26" s="153"/>
      <c r="H26"/>
      <c r="I26" s="153"/>
      <c r="J26"/>
      <c r="K26" s="153"/>
      <c r="L26"/>
      <c r="M26" s="652"/>
      <c r="N26" s="653"/>
      <c r="O26" s="653"/>
      <c r="P26" s="653"/>
      <c r="Q26" s="653"/>
      <c r="R26" s="653"/>
      <c r="S26" s="653"/>
      <c r="T26" s="654"/>
      <c r="U26"/>
      <c r="V26"/>
      <c r="W26" s="523"/>
      <c r="X26" s="524"/>
      <c r="Y26" s="524"/>
      <c r="Z26" s="524"/>
      <c r="AA26" s="524"/>
      <c r="AB26" s="524"/>
      <c r="AC26" s="524"/>
      <c r="AD26" s="525"/>
      <c r="AE26" s="153"/>
      <c r="AF26" s="563"/>
      <c r="AG26" s="564"/>
      <c r="AH26" s="564"/>
      <c r="AI26" s="565"/>
      <c r="AJ26" s="153"/>
      <c r="AK26" s="153"/>
      <c r="AL26" s="153"/>
      <c r="AM26" s="153"/>
      <c r="AN26" s="153"/>
      <c r="AO26" s="153"/>
      <c r="AP26" s="153"/>
      <c r="AQ26" s="153"/>
      <c r="AR26" s="153"/>
      <c r="AS26" s="153"/>
      <c r="AT26" s="153"/>
      <c r="AU26" s="153"/>
      <c r="AV26"/>
    </row>
    <row r="27" spans="1:48" ht="12" customHeight="1" x14ac:dyDescent="0.3">
      <c r="A27"/>
      <c r="B27"/>
      <c r="C27" s="153"/>
      <c r="D27"/>
      <c r="E27" s="153"/>
      <c r="F27"/>
      <c r="G27" s="153"/>
      <c r="H27"/>
      <c r="I27" s="153"/>
      <c r="J27"/>
      <c r="K27" s="153"/>
      <c r="L27"/>
      <c r="M27" s="153"/>
      <c r="N27" s="153"/>
      <c r="O27" s="153"/>
      <c r="P27" s="153"/>
      <c r="Q27" s="153"/>
      <c r="R27" s="153"/>
      <c r="S27" s="153"/>
      <c r="T27" s="153"/>
      <c r="U27"/>
      <c r="V27"/>
      <c r="W27" s="153"/>
      <c r="X27" s="153"/>
      <c r="Y27" s="153"/>
      <c r="Z27" s="153"/>
      <c r="AA27" s="153"/>
      <c r="AB27" s="153"/>
      <c r="AC27" s="153"/>
      <c r="AD27" s="153"/>
      <c r="AE27" s="153"/>
      <c r="AF27" s="16"/>
      <c r="AG27" s="16"/>
      <c r="AH27" s="16"/>
      <c r="AI27" s="16"/>
      <c r="AJ27" s="153"/>
      <c r="AK27" s="153"/>
      <c r="AL27" s="153"/>
      <c r="AM27" s="153"/>
      <c r="AN27" s="153"/>
      <c r="AO27" s="153"/>
      <c r="AP27" s="153"/>
      <c r="AQ27" s="153"/>
      <c r="AR27" s="153"/>
      <c r="AS27" s="153"/>
      <c r="AT27" s="153"/>
      <c r="AU27" s="153"/>
      <c r="AV27"/>
    </row>
    <row r="28" spans="1:48" ht="12" customHeight="1" x14ac:dyDescent="0.3">
      <c r="A28"/>
      <c r="B28"/>
      <c r="C28" s="153"/>
      <c r="D28"/>
      <c r="E28" s="153"/>
      <c r="F28"/>
      <c r="G28" s="153"/>
      <c r="H28"/>
      <c r="I28" s="153"/>
      <c r="J28"/>
      <c r="K28" s="153"/>
      <c r="L28"/>
      <c r="M28" s="627" t="s">
        <v>114</v>
      </c>
      <c r="N28" s="544"/>
      <c r="O28" s="544"/>
      <c r="P28" s="544"/>
      <c r="Q28" s="544"/>
      <c r="R28" s="544"/>
      <c r="S28" s="544"/>
      <c r="T28" s="545"/>
      <c r="U28"/>
      <c r="V28"/>
      <c r="W28" s="635"/>
      <c r="X28" s="636"/>
      <c r="Y28" s="636"/>
      <c r="Z28" s="636"/>
      <c r="AA28" s="636"/>
      <c r="AB28" s="636"/>
      <c r="AC28" s="636"/>
      <c r="AD28" s="637"/>
      <c r="AE28" s="153"/>
      <c r="AF28" s="566" t="e">
        <f>W28/$W$21</f>
        <v>#DIV/0!</v>
      </c>
      <c r="AG28" s="567"/>
      <c r="AH28" s="567"/>
      <c r="AI28" s="568"/>
      <c r="AJ28" s="153"/>
      <c r="AK28" s="153"/>
      <c r="AL28" s="153"/>
      <c r="AM28" s="153"/>
      <c r="AN28" s="153"/>
      <c r="AO28" s="153"/>
      <c r="AP28" s="153"/>
      <c r="AQ28" s="153"/>
      <c r="AR28" s="153"/>
      <c r="AS28" s="153"/>
      <c r="AT28" s="153"/>
      <c r="AU28" s="153"/>
      <c r="AV28"/>
    </row>
    <row r="29" spans="1:48" ht="7.5" customHeight="1" x14ac:dyDescent="0.3">
      <c r="A29"/>
      <c r="B29"/>
      <c r="C29" s="153"/>
      <c r="D29"/>
      <c r="E29" s="153"/>
      <c r="F29"/>
      <c r="G29" s="153"/>
      <c r="H29"/>
      <c r="I29" s="153"/>
      <c r="J29"/>
      <c r="K29" s="153"/>
      <c r="L29"/>
      <c r="M29" s="546"/>
      <c r="N29" s="547"/>
      <c r="O29" s="547"/>
      <c r="P29" s="547"/>
      <c r="Q29" s="547"/>
      <c r="R29" s="547"/>
      <c r="S29" s="547"/>
      <c r="T29" s="548"/>
      <c r="U29"/>
      <c r="V29"/>
      <c r="W29" s="638"/>
      <c r="X29" s="639"/>
      <c r="Y29" s="639"/>
      <c r="Z29" s="639"/>
      <c r="AA29" s="639"/>
      <c r="AB29" s="639"/>
      <c r="AC29" s="639"/>
      <c r="AD29" s="640"/>
      <c r="AE29" s="153"/>
      <c r="AF29" s="569"/>
      <c r="AG29" s="570"/>
      <c r="AH29" s="570"/>
      <c r="AI29" s="571"/>
      <c r="AJ29" s="153"/>
      <c r="AK29" s="153"/>
      <c r="AL29" s="153"/>
      <c r="AM29" s="153"/>
      <c r="AN29" s="153"/>
      <c r="AO29" s="153"/>
      <c r="AP29" s="153"/>
      <c r="AQ29" s="153"/>
      <c r="AR29" s="153"/>
      <c r="AS29" s="153"/>
      <c r="AT29" s="153"/>
      <c r="AU29" s="153"/>
      <c r="AV29"/>
    </row>
    <row r="30" spans="1:48" ht="12" customHeight="1" x14ac:dyDescent="0.3">
      <c r="A30"/>
      <c r="B30"/>
      <c r="C30" s="153"/>
      <c r="D30"/>
      <c r="E30" s="153"/>
      <c r="F30"/>
      <c r="G30" s="153"/>
      <c r="H30"/>
      <c r="I30" s="153"/>
      <c r="J30"/>
      <c r="K30" s="153"/>
      <c r="L30"/>
      <c r="M30" s="154"/>
      <c r="N30" s="154"/>
      <c r="O30" s="154"/>
      <c r="P30" s="154"/>
      <c r="Q30" s="154"/>
      <c r="R30" s="154"/>
      <c r="S30" s="154"/>
      <c r="T30" s="154"/>
      <c r="U30"/>
      <c r="V30"/>
      <c r="W30" s="154"/>
      <c r="X30" s="154"/>
      <c r="Y30" s="154"/>
      <c r="Z30" s="154"/>
      <c r="AA30" s="154"/>
      <c r="AB30" s="154"/>
      <c r="AC30" s="154"/>
      <c r="AD30" s="154"/>
      <c r="AE30" s="153"/>
      <c r="AF30" s="16"/>
      <c r="AG30" s="16"/>
      <c r="AH30" s="16"/>
      <c r="AI30" s="16"/>
      <c r="AJ30" s="153"/>
      <c r="AK30" s="153"/>
      <c r="AL30" s="153"/>
      <c r="AM30" s="153"/>
      <c r="AN30" s="153"/>
      <c r="AO30" s="153"/>
      <c r="AP30" s="153"/>
      <c r="AQ30" s="153"/>
      <c r="AR30" s="153"/>
      <c r="AS30" s="153"/>
      <c r="AT30" s="153"/>
      <c r="AU30" s="153"/>
      <c r="AV30"/>
    </row>
    <row r="31" spans="1:48" ht="12" customHeight="1" x14ac:dyDescent="0.3">
      <c r="A31"/>
      <c r="B31"/>
      <c r="C31" s="153"/>
      <c r="D31"/>
      <c r="E31" s="153"/>
      <c r="F31"/>
      <c r="G31" s="153"/>
      <c r="H31"/>
      <c r="I31" s="153"/>
      <c r="J31" s="92"/>
      <c r="K31" s="155"/>
      <c r="L31" s="92"/>
      <c r="M31" s="542" t="s">
        <v>115</v>
      </c>
      <c r="N31" s="542"/>
      <c r="O31" s="542"/>
      <c r="P31" s="542"/>
      <c r="Q31" s="542"/>
      <c r="R31" s="542"/>
      <c r="S31" s="542"/>
      <c r="T31" s="542"/>
      <c r="U31" s="92"/>
      <c r="V31" s="92"/>
      <c r="W31" s="541" t="str">
        <f>AO73</f>
        <v>Gratuité demandée</v>
      </c>
      <c r="X31" s="542"/>
      <c r="Y31" s="542"/>
      <c r="Z31" s="542"/>
      <c r="AA31" s="542"/>
      <c r="AB31" s="542"/>
      <c r="AC31" s="542"/>
      <c r="AD31" s="542"/>
      <c r="AE31" s="155"/>
      <c r="AF31" s="572" t="e">
        <f>W31/$W$21</f>
        <v>#VALUE!</v>
      </c>
      <c r="AG31" s="572"/>
      <c r="AH31" s="572"/>
      <c r="AI31" s="572"/>
      <c r="AJ31" s="155"/>
      <c r="AK31" s="155"/>
      <c r="AL31" s="155"/>
      <c r="AM31" s="153"/>
      <c r="AN31" s="153"/>
      <c r="AO31" s="153"/>
      <c r="AP31" s="153"/>
      <c r="AQ31" s="153"/>
      <c r="AR31" s="153"/>
      <c r="AS31" s="153"/>
      <c r="AT31" s="153"/>
      <c r="AU31" s="153"/>
      <c r="AV31"/>
    </row>
    <row r="32" spans="1:48" ht="7.5" customHeight="1" x14ac:dyDescent="0.3">
      <c r="A32"/>
      <c r="B32"/>
      <c r="C32" s="153"/>
      <c r="D32"/>
      <c r="E32" s="153"/>
      <c r="F32"/>
      <c r="G32" s="153"/>
      <c r="H32"/>
      <c r="I32" s="153"/>
      <c r="J32" s="92"/>
      <c r="K32" s="155"/>
      <c r="L32" s="92"/>
      <c r="M32" s="542"/>
      <c r="N32" s="542"/>
      <c r="O32" s="542"/>
      <c r="P32" s="542"/>
      <c r="Q32" s="542"/>
      <c r="R32" s="542"/>
      <c r="S32" s="542"/>
      <c r="T32" s="542"/>
      <c r="U32" s="92"/>
      <c r="V32" s="92"/>
      <c r="W32" s="542"/>
      <c r="X32" s="542"/>
      <c r="Y32" s="542"/>
      <c r="Z32" s="542"/>
      <c r="AA32" s="542"/>
      <c r="AB32" s="542"/>
      <c r="AC32" s="542"/>
      <c r="AD32" s="542"/>
      <c r="AE32" s="155"/>
      <c r="AF32" s="572"/>
      <c r="AG32" s="572"/>
      <c r="AH32" s="572"/>
      <c r="AI32" s="572"/>
      <c r="AJ32" s="155"/>
      <c r="AK32" s="155"/>
      <c r="AL32" s="155"/>
      <c r="AM32" s="153"/>
      <c r="AN32" s="153"/>
      <c r="AO32" s="153"/>
      <c r="AP32" s="153"/>
      <c r="AQ32" s="153"/>
      <c r="AR32" s="153"/>
      <c r="AS32" s="153"/>
      <c r="AT32" s="153"/>
      <c r="AU32" s="153"/>
      <c r="AV32"/>
    </row>
    <row r="33" spans="1:653" ht="12" customHeight="1" x14ac:dyDescent="0.3">
      <c r="A33"/>
      <c r="B33"/>
      <c r="C33" s="153"/>
      <c r="D33"/>
      <c r="E33" s="153"/>
      <c r="F33"/>
      <c r="G33" s="153"/>
      <c r="H33"/>
      <c r="I33" s="153"/>
      <c r="J33"/>
      <c r="K33" s="153"/>
      <c r="L33"/>
      <c r="M33" s="154"/>
      <c r="N33" s="154"/>
      <c r="O33" s="154"/>
      <c r="P33" s="154"/>
      <c r="Q33" s="154"/>
      <c r="R33" s="154"/>
      <c r="S33" s="154"/>
      <c r="T33" s="154"/>
      <c r="U33"/>
      <c r="V33"/>
      <c r="W33" s="154"/>
      <c r="X33" s="154"/>
      <c r="Y33" s="154"/>
      <c r="Z33" s="154"/>
      <c r="AA33" s="154"/>
      <c r="AB33" s="154"/>
      <c r="AC33" s="154"/>
      <c r="AD33" s="154"/>
      <c r="AE33" s="153"/>
      <c r="AF33" s="16"/>
      <c r="AG33" s="16"/>
      <c r="AH33" s="16"/>
      <c r="AI33" s="16"/>
      <c r="AJ33" s="153"/>
      <c r="AK33" s="153"/>
      <c r="AL33" s="153"/>
      <c r="AM33" s="153"/>
      <c r="AN33" s="153"/>
      <c r="AO33" s="153"/>
      <c r="AP33" s="153"/>
      <c r="AQ33" s="153"/>
      <c r="AR33" s="153"/>
      <c r="AS33" s="153"/>
      <c r="AT33" s="153"/>
      <c r="AU33" s="153"/>
      <c r="AV33"/>
    </row>
    <row r="34" spans="1:653" ht="12" customHeight="1" x14ac:dyDescent="0.3">
      <c r="A34"/>
      <c r="B34"/>
      <c r="C34" s="153"/>
      <c r="D34"/>
      <c r="E34" s="153"/>
      <c r="F34"/>
      <c r="G34" s="153"/>
      <c r="H34"/>
      <c r="I34" s="153"/>
      <c r="J34"/>
      <c r="K34" s="153"/>
      <c r="L34"/>
      <c r="M34" s="627" t="s">
        <v>116</v>
      </c>
      <c r="N34" s="544"/>
      <c r="O34" s="544"/>
      <c r="P34" s="544"/>
      <c r="Q34" s="544"/>
      <c r="R34" s="544"/>
      <c r="S34" s="544"/>
      <c r="T34" s="545"/>
      <c r="U34"/>
      <c r="V34"/>
      <c r="W34" s="543">
        <f>W21-W25-W28</f>
        <v>0</v>
      </c>
      <c r="X34" s="544"/>
      <c r="Y34" s="544"/>
      <c r="Z34" s="544"/>
      <c r="AA34" s="544"/>
      <c r="AB34" s="544"/>
      <c r="AC34" s="544"/>
      <c r="AD34" s="545"/>
      <c r="AE34" s="153"/>
      <c r="AF34" s="566" t="e">
        <f>W34/$W$21</f>
        <v>#DIV/0!</v>
      </c>
      <c r="AG34" s="567"/>
      <c r="AH34" s="567"/>
      <c r="AI34" s="568"/>
      <c r="AJ34" s="153"/>
      <c r="AK34" s="153"/>
      <c r="AL34" s="153"/>
      <c r="AM34" s="153"/>
      <c r="AN34" s="153"/>
      <c r="AO34" s="153"/>
      <c r="AP34" s="153"/>
      <c r="AQ34" s="153"/>
      <c r="AR34" s="153"/>
      <c r="AS34" s="153"/>
      <c r="AT34" s="153"/>
      <c r="AU34" s="153"/>
      <c r="AV34"/>
    </row>
    <row r="35" spans="1:653" ht="12" customHeight="1" x14ac:dyDescent="0.3">
      <c r="A35"/>
      <c r="B35"/>
      <c r="C35" s="156"/>
      <c r="D35" s="156"/>
      <c r="E35" s="156"/>
      <c r="F35" s="156"/>
      <c r="G35" s="156"/>
      <c r="H35" s="156"/>
      <c r="I35" s="156"/>
      <c r="J35" s="156"/>
      <c r="K35" s="156"/>
      <c r="L35" s="156"/>
      <c r="M35" s="546"/>
      <c r="N35" s="547"/>
      <c r="O35" s="547"/>
      <c r="P35" s="547"/>
      <c r="Q35" s="547"/>
      <c r="R35" s="547"/>
      <c r="S35" s="547"/>
      <c r="T35" s="548"/>
      <c r="U35"/>
      <c r="V35"/>
      <c r="W35" s="546"/>
      <c r="X35" s="547"/>
      <c r="Y35" s="547"/>
      <c r="Z35" s="547"/>
      <c r="AA35" s="547"/>
      <c r="AB35" s="547"/>
      <c r="AC35" s="547"/>
      <c r="AD35" s="548"/>
      <c r="AE35" s="153"/>
      <c r="AF35" s="569"/>
      <c r="AG35" s="570"/>
      <c r="AH35" s="570"/>
      <c r="AI35" s="571"/>
      <c r="AJ35" s="153"/>
      <c r="AK35" s="153"/>
      <c r="AL35" s="153"/>
      <c r="AM35" s="153"/>
      <c r="AN35" s="153"/>
      <c r="AO35" s="153"/>
      <c r="AP35" s="153"/>
      <c r="AQ35" s="153"/>
      <c r="AR35" s="153"/>
      <c r="AS35" s="153"/>
      <c r="AT35" s="153"/>
      <c r="AU35" s="153"/>
      <c r="AV35"/>
    </row>
    <row r="36" spans="1:653" ht="12" customHeight="1" x14ac:dyDescent="0.3">
      <c r="A36"/>
      <c r="B3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3"/>
      <c r="AK36" s="153"/>
      <c r="AL36" s="153"/>
      <c r="AM36" s="153"/>
      <c r="AN36" s="153"/>
      <c r="AO36" s="153"/>
      <c r="AP36" s="153"/>
      <c r="AQ36" s="153"/>
      <c r="AR36" s="153"/>
      <c r="AS36" s="153"/>
      <c r="AT36" s="153"/>
      <c r="AU36" s="153"/>
      <c r="AV36"/>
    </row>
    <row r="37" spans="1:653" ht="12" customHeight="1" x14ac:dyDescent="0.3">
      <c r="A37"/>
      <c r="B37"/>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3"/>
      <c r="AK37" s="153"/>
      <c r="AL37" s="153"/>
      <c r="AM37" s="153"/>
      <c r="AN37" s="153"/>
      <c r="AO37" s="153"/>
      <c r="AP37" s="153"/>
      <c r="AQ37" s="153"/>
      <c r="AR37" s="153"/>
      <c r="AS37" s="153"/>
      <c r="AT37" s="153"/>
      <c r="AU37" s="153"/>
      <c r="AV37"/>
    </row>
    <row r="38" spans="1:653" ht="12" customHeight="1" x14ac:dyDescent="0.3">
      <c r="A38" s="628" t="s">
        <v>117</v>
      </c>
      <c r="B38" s="628"/>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row>
    <row r="39" spans="1:653" ht="12" customHeight="1" thickBot="1" x14ac:dyDescent="0.35">
      <c r="A39" s="284"/>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row>
    <row r="40" spans="1:653" ht="12" customHeight="1" thickTop="1" x14ac:dyDescent="0.3">
      <c r="A40" s="196"/>
      <c r="B40" s="196"/>
      <c r="C40" s="196"/>
      <c r="D40" s="207">
        <f>D1</f>
        <v>0</v>
      </c>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573" t="s">
        <v>136</v>
      </c>
      <c r="AO40" s="574"/>
      <c r="AP40" s="574"/>
      <c r="AQ40" s="574"/>
      <c r="AR40" s="574"/>
      <c r="AS40" s="574"/>
      <c r="AT40" s="574"/>
      <c r="AU40" s="574"/>
      <c r="AV40" s="575"/>
    </row>
    <row r="41" spans="1:653" ht="12" customHeight="1" x14ac:dyDescent="0.3">
      <c r="A41" s="196"/>
      <c r="B41" s="196"/>
      <c r="C41" s="196"/>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576"/>
      <c r="AO41" s="202"/>
      <c r="AP41" s="202"/>
      <c r="AQ41" s="202"/>
      <c r="AR41" s="202"/>
      <c r="AS41" s="202"/>
      <c r="AT41" s="202"/>
      <c r="AU41" s="202"/>
      <c r="AV41" s="577"/>
    </row>
    <row r="42" spans="1:653" ht="12" customHeight="1" thickBot="1" x14ac:dyDescent="0.35">
      <c r="A42" s="196"/>
      <c r="B42" s="196"/>
      <c r="C42" s="196"/>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578"/>
      <c r="AO42" s="579"/>
      <c r="AP42" s="579"/>
      <c r="AQ42" s="579"/>
      <c r="AR42" s="579"/>
      <c r="AS42" s="579"/>
      <c r="AT42" s="579"/>
      <c r="AU42" s="579"/>
      <c r="AV42" s="580"/>
    </row>
    <row r="43" spans="1:653" ht="16.5" customHeight="1" thickTop="1" x14ac:dyDescent="0.3">
      <c r="A43"/>
      <c r="B43" s="629" t="s">
        <v>675</v>
      </c>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0"/>
      <c r="AT43" s="630"/>
      <c r="AU43" s="631"/>
      <c r="AV43" s="9"/>
      <c r="AW43" s="157"/>
      <c r="AX43" s="157"/>
      <c r="AY43" s="157"/>
      <c r="AZ43" s="157"/>
      <c r="BA43" s="157"/>
      <c r="BB43" s="157"/>
      <c r="BC43" s="157"/>
      <c r="BD43" s="157"/>
      <c r="BE43" s="157"/>
    </row>
    <row r="44" spans="1:653" ht="16.5" customHeight="1" thickBot="1" x14ac:dyDescent="0.35">
      <c r="A44"/>
      <c r="B44" s="632"/>
      <c r="C44" s="633"/>
      <c r="D44" s="633"/>
      <c r="E44" s="633"/>
      <c r="F44" s="633"/>
      <c r="G44" s="633"/>
      <c r="H44" s="633"/>
      <c r="I44" s="633"/>
      <c r="J44" s="633"/>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4"/>
      <c r="AV44" s="9"/>
      <c r="AW44" s="157"/>
      <c r="AX44" s="157"/>
      <c r="AY44" s="157"/>
      <c r="AZ44" s="157"/>
      <c r="BA44" s="157"/>
      <c r="BB44" s="157"/>
      <c r="BC44" s="157"/>
      <c r="BD44" s="157"/>
      <c r="BE44" s="157"/>
    </row>
    <row r="45" spans="1:653" ht="12" customHeight="1"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row>
    <row r="46" spans="1:653" s="10" customFormat="1" ht="12" customHeight="1" x14ac:dyDescent="0.3">
      <c r="B46" s="621" t="s">
        <v>55</v>
      </c>
      <c r="C46" s="622"/>
      <c r="D46" s="622"/>
      <c r="E46" s="622"/>
      <c r="F46" s="622"/>
      <c r="G46" s="622"/>
      <c r="H46" s="622"/>
      <c r="I46" s="622"/>
      <c r="J46" s="622"/>
      <c r="K46" s="622"/>
      <c r="L46" s="622"/>
      <c r="M46" s="622"/>
      <c r="N46" s="622"/>
      <c r="O46" s="622"/>
      <c r="P46" s="622"/>
      <c r="Q46" s="622"/>
      <c r="R46" s="622"/>
      <c r="S46" s="622"/>
      <c r="T46" s="622"/>
      <c r="U46" s="622"/>
      <c r="V46" s="622"/>
      <c r="W46" s="623"/>
      <c r="Z46" s="621" t="s">
        <v>120</v>
      </c>
      <c r="AA46" s="622"/>
      <c r="AB46" s="622"/>
      <c r="AC46" s="622"/>
      <c r="AD46" s="622"/>
      <c r="AE46" s="622"/>
      <c r="AF46" s="622"/>
      <c r="AG46" s="622"/>
      <c r="AH46" s="622"/>
      <c r="AI46" s="622"/>
      <c r="AJ46" s="622"/>
      <c r="AK46" s="622"/>
      <c r="AL46" s="622"/>
      <c r="AM46" s="622"/>
      <c r="AN46" s="622"/>
      <c r="AO46" s="622"/>
      <c r="AP46" s="622"/>
      <c r="AQ46" s="622"/>
      <c r="AR46" s="622"/>
      <c r="AS46" s="622"/>
      <c r="AT46" s="622"/>
      <c r="AU46" s="623"/>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c r="FA46" s="158"/>
      <c r="FB46" s="158"/>
      <c r="FC46" s="158"/>
      <c r="FD46" s="158"/>
      <c r="FE46" s="158"/>
      <c r="FF46" s="158"/>
      <c r="FG46" s="158"/>
      <c r="FH46" s="158"/>
      <c r="FI46" s="158"/>
      <c r="FJ46" s="158"/>
      <c r="FK46" s="158"/>
      <c r="FL46" s="158"/>
      <c r="FM46" s="158"/>
      <c r="FN46" s="158"/>
      <c r="FO46" s="158"/>
      <c r="FP46" s="158"/>
      <c r="FQ46" s="158"/>
      <c r="FR46" s="158"/>
      <c r="FS46" s="158"/>
      <c r="FT46" s="158"/>
      <c r="FU46" s="158"/>
      <c r="FV46" s="158"/>
      <c r="FW46" s="158"/>
      <c r="FX46" s="158"/>
      <c r="FY46" s="158"/>
      <c r="FZ46" s="158"/>
      <c r="GA46" s="158"/>
      <c r="GB46" s="158"/>
      <c r="GC46" s="158"/>
      <c r="GD46" s="158"/>
      <c r="GE46" s="158"/>
      <c r="GF46" s="158"/>
      <c r="GG46" s="158"/>
      <c r="GH46" s="158"/>
      <c r="GI46" s="158"/>
      <c r="GJ46" s="158"/>
      <c r="GK46" s="158"/>
      <c r="GL46" s="158"/>
      <c r="GM46" s="158"/>
      <c r="GN46" s="158"/>
      <c r="GO46" s="158"/>
      <c r="GP46" s="158"/>
      <c r="GQ46" s="158"/>
      <c r="GR46" s="158"/>
      <c r="GS46" s="158"/>
      <c r="GT46" s="158"/>
      <c r="GU46" s="158"/>
      <c r="GV46" s="158"/>
      <c r="GW46" s="158"/>
      <c r="GX46" s="158"/>
      <c r="GY46" s="158"/>
      <c r="GZ46" s="158"/>
      <c r="HA46" s="158"/>
      <c r="HB46" s="158"/>
      <c r="HC46" s="158"/>
      <c r="HD46" s="158"/>
      <c r="HE46" s="158"/>
      <c r="HF46" s="158"/>
      <c r="HG46" s="158"/>
      <c r="HH46" s="158"/>
      <c r="HI46" s="158"/>
      <c r="HJ46" s="158"/>
      <c r="HK46" s="158"/>
      <c r="HL46" s="158"/>
      <c r="HM46" s="158"/>
      <c r="HN46" s="158"/>
      <c r="HO46" s="158"/>
      <c r="HP46" s="158"/>
      <c r="HQ46" s="158"/>
      <c r="HR46" s="158"/>
      <c r="HS46" s="158"/>
      <c r="HT46" s="158"/>
      <c r="HU46" s="158"/>
      <c r="HV46" s="158"/>
      <c r="HW46" s="158"/>
      <c r="HX46" s="158"/>
      <c r="HY46" s="158"/>
      <c r="HZ46" s="158"/>
      <c r="IA46" s="158"/>
      <c r="IB46" s="158"/>
      <c r="IC46" s="158"/>
      <c r="ID46" s="158"/>
      <c r="IE46" s="158"/>
      <c r="IF46" s="158"/>
      <c r="IG46" s="158"/>
      <c r="IH46" s="158"/>
      <c r="II46" s="158"/>
      <c r="IJ46" s="158"/>
      <c r="IK46" s="158"/>
      <c r="IL46" s="158"/>
      <c r="IM46" s="158"/>
      <c r="IN46" s="158"/>
      <c r="IO46" s="158"/>
      <c r="IP46" s="158"/>
      <c r="IQ46" s="158"/>
      <c r="IR46" s="158"/>
      <c r="IS46" s="158"/>
      <c r="IT46" s="158"/>
      <c r="IU46" s="158"/>
      <c r="IV46" s="158"/>
      <c r="IW46" s="158"/>
      <c r="IX46" s="158"/>
      <c r="IY46" s="158"/>
      <c r="IZ46" s="158"/>
      <c r="JA46" s="158"/>
      <c r="JB46" s="158"/>
      <c r="JC46" s="158"/>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c r="KJ46" s="158"/>
      <c r="KK46" s="158"/>
      <c r="KL46" s="158"/>
      <c r="KM46" s="158"/>
      <c r="KN46" s="158"/>
      <c r="KO46" s="158"/>
      <c r="KP46" s="158"/>
      <c r="KQ46" s="158"/>
      <c r="KR46" s="158"/>
      <c r="KS46" s="158"/>
      <c r="KT46" s="158"/>
      <c r="KU46" s="158"/>
      <c r="KV46" s="158"/>
      <c r="KW46" s="158"/>
      <c r="KX46" s="158"/>
      <c r="KY46" s="158"/>
      <c r="KZ46" s="158"/>
      <c r="LA46" s="158"/>
      <c r="LB46" s="158"/>
      <c r="LC46" s="158"/>
      <c r="LD46" s="158"/>
      <c r="LE46" s="158"/>
      <c r="LF46" s="158"/>
      <c r="LG46" s="158"/>
      <c r="LH46" s="158"/>
      <c r="LI46" s="158"/>
      <c r="LJ46" s="158"/>
      <c r="LK46" s="158"/>
      <c r="LL46" s="158"/>
      <c r="LM46" s="158"/>
      <c r="LN46" s="158"/>
      <c r="LO46" s="158"/>
      <c r="LP46" s="158"/>
      <c r="LQ46" s="158"/>
      <c r="LR46" s="158"/>
      <c r="LS46" s="158"/>
      <c r="LT46" s="158"/>
      <c r="LU46" s="158"/>
      <c r="LV46" s="158"/>
      <c r="LW46" s="158"/>
      <c r="LX46" s="158"/>
      <c r="LY46" s="158"/>
      <c r="LZ46" s="158"/>
      <c r="MA46" s="158"/>
      <c r="MB46" s="158"/>
      <c r="MC46" s="158"/>
      <c r="MD46" s="158"/>
      <c r="ME46" s="158"/>
      <c r="MF46" s="158"/>
      <c r="MG46" s="158"/>
      <c r="MH46" s="158"/>
      <c r="MI46" s="158"/>
      <c r="MJ46" s="158"/>
      <c r="MK46" s="158"/>
      <c r="ML46" s="158"/>
      <c r="MM46" s="158"/>
      <c r="MN46" s="158"/>
      <c r="MO46" s="158"/>
      <c r="MP46" s="158"/>
      <c r="MQ46" s="158"/>
      <c r="MR46" s="158"/>
      <c r="MS46" s="158"/>
      <c r="MT46" s="158"/>
      <c r="MU46" s="158"/>
      <c r="MV46" s="158"/>
      <c r="MW46" s="158"/>
      <c r="MX46" s="158"/>
      <c r="MY46" s="158"/>
      <c r="MZ46" s="158"/>
      <c r="NA46" s="158"/>
      <c r="NB46" s="158"/>
      <c r="NC46" s="158"/>
      <c r="ND46" s="158"/>
      <c r="NE46" s="158"/>
      <c r="NF46" s="158"/>
      <c r="NG46" s="158"/>
      <c r="NH46" s="158"/>
      <c r="NI46" s="158"/>
      <c r="NJ46" s="158"/>
      <c r="NK46" s="158"/>
      <c r="NL46" s="158"/>
      <c r="NM46" s="158"/>
      <c r="NN46" s="158"/>
      <c r="NO46" s="158"/>
      <c r="NP46" s="158"/>
      <c r="NQ46" s="158"/>
      <c r="NR46" s="158"/>
      <c r="NS46" s="158"/>
      <c r="NT46" s="158"/>
      <c r="NU46" s="158"/>
      <c r="NV46" s="158"/>
      <c r="NW46" s="158"/>
      <c r="NX46" s="158"/>
      <c r="NY46" s="158"/>
      <c r="NZ46" s="158"/>
      <c r="OA46" s="158"/>
      <c r="OB46" s="158"/>
      <c r="OC46" s="158"/>
      <c r="OD46" s="158"/>
      <c r="OE46" s="158"/>
      <c r="OF46" s="158"/>
      <c r="OG46" s="158"/>
      <c r="OH46" s="158"/>
      <c r="OI46" s="158"/>
      <c r="OJ46" s="158"/>
      <c r="OK46" s="158"/>
      <c r="OL46" s="158"/>
      <c r="OM46" s="158"/>
      <c r="ON46" s="158"/>
      <c r="OO46" s="158"/>
      <c r="OP46" s="158"/>
      <c r="OQ46" s="158"/>
      <c r="OR46" s="158"/>
      <c r="OS46" s="158"/>
      <c r="OT46" s="158"/>
      <c r="OU46" s="158"/>
      <c r="OV46" s="158"/>
      <c r="OW46" s="158"/>
      <c r="OX46" s="158"/>
      <c r="OY46" s="158"/>
      <c r="OZ46" s="158"/>
      <c r="PA46" s="158"/>
      <c r="PB46" s="158"/>
      <c r="PC46" s="158"/>
      <c r="PD46" s="158"/>
      <c r="PE46" s="158"/>
      <c r="PF46" s="158"/>
      <c r="PG46" s="158"/>
      <c r="PH46" s="158"/>
      <c r="PI46" s="158"/>
      <c r="PJ46" s="158"/>
      <c r="PK46" s="158"/>
      <c r="PL46" s="158"/>
      <c r="PM46" s="158"/>
      <c r="PN46" s="158"/>
      <c r="PO46" s="158"/>
      <c r="PP46" s="158"/>
      <c r="PQ46" s="158"/>
      <c r="PR46" s="158"/>
      <c r="PS46" s="158"/>
      <c r="PT46" s="158"/>
      <c r="PU46" s="158"/>
      <c r="PV46" s="158"/>
      <c r="PW46" s="158"/>
      <c r="PX46" s="158"/>
      <c r="PY46" s="158"/>
      <c r="PZ46" s="158"/>
      <c r="QA46" s="158"/>
      <c r="QB46" s="158"/>
      <c r="QC46" s="158"/>
      <c r="QD46" s="158"/>
      <c r="QE46" s="158"/>
      <c r="QF46" s="158"/>
      <c r="QG46" s="158"/>
      <c r="QH46" s="158"/>
      <c r="QI46" s="158"/>
      <c r="QJ46" s="158"/>
      <c r="QK46" s="158"/>
      <c r="QL46" s="158"/>
      <c r="QM46" s="158"/>
      <c r="QN46" s="158"/>
      <c r="QO46" s="158"/>
      <c r="QP46" s="158"/>
      <c r="QQ46" s="158"/>
      <c r="QR46" s="158"/>
      <c r="QS46" s="158"/>
      <c r="QT46" s="158"/>
      <c r="QU46" s="158"/>
      <c r="QV46" s="158"/>
      <c r="QW46" s="158"/>
      <c r="QX46" s="158"/>
      <c r="QY46" s="158"/>
      <c r="QZ46" s="158"/>
      <c r="RA46" s="158"/>
      <c r="RB46" s="158"/>
      <c r="RC46" s="158"/>
      <c r="RD46" s="158"/>
      <c r="RE46" s="158"/>
      <c r="RF46" s="158"/>
      <c r="RG46" s="158"/>
      <c r="RH46" s="158"/>
      <c r="RI46" s="158"/>
      <c r="RJ46" s="158"/>
      <c r="RK46" s="158"/>
      <c r="RL46" s="158"/>
      <c r="RM46" s="158"/>
      <c r="RN46" s="158"/>
      <c r="RO46" s="158"/>
      <c r="RP46" s="158"/>
      <c r="RQ46" s="158"/>
      <c r="RR46" s="158"/>
      <c r="RS46" s="158"/>
      <c r="RT46" s="158"/>
      <c r="RU46" s="158"/>
      <c r="RV46" s="158"/>
      <c r="RW46" s="158"/>
      <c r="RX46" s="158"/>
      <c r="RY46" s="158"/>
      <c r="RZ46" s="158"/>
      <c r="SA46" s="158"/>
      <c r="SB46" s="158"/>
      <c r="SC46" s="158"/>
      <c r="SD46" s="158"/>
      <c r="SE46" s="158"/>
      <c r="SF46" s="158"/>
      <c r="SG46" s="158"/>
      <c r="SH46" s="158"/>
      <c r="SI46" s="158"/>
      <c r="SJ46" s="158"/>
      <c r="SK46" s="158"/>
      <c r="SL46" s="158"/>
      <c r="SM46" s="158"/>
      <c r="SN46" s="158"/>
      <c r="SO46" s="158"/>
      <c r="SP46" s="158"/>
      <c r="SQ46" s="158"/>
      <c r="SR46" s="158"/>
      <c r="SS46" s="158"/>
      <c r="ST46" s="158"/>
      <c r="SU46" s="158"/>
      <c r="SV46" s="158"/>
      <c r="SW46" s="158"/>
      <c r="SX46" s="158"/>
      <c r="SY46" s="158"/>
      <c r="SZ46" s="158"/>
      <c r="TA46" s="158"/>
      <c r="TB46" s="158"/>
      <c r="TC46" s="158"/>
      <c r="TD46" s="158"/>
      <c r="TE46" s="158"/>
      <c r="TF46" s="158"/>
      <c r="TG46" s="158"/>
      <c r="TH46" s="158"/>
      <c r="TI46" s="158"/>
      <c r="TJ46" s="158"/>
      <c r="TK46" s="158"/>
      <c r="TL46" s="158"/>
      <c r="TM46" s="158"/>
      <c r="TN46" s="158"/>
      <c r="TO46" s="158"/>
      <c r="TP46" s="158"/>
      <c r="TQ46" s="158"/>
      <c r="TR46" s="158"/>
      <c r="TS46" s="158"/>
      <c r="TT46" s="158"/>
      <c r="TU46" s="158"/>
      <c r="TV46" s="158"/>
      <c r="TW46" s="158"/>
      <c r="TX46" s="158"/>
      <c r="TY46" s="158"/>
      <c r="TZ46" s="158"/>
      <c r="UA46" s="158"/>
      <c r="UB46" s="158"/>
      <c r="UC46" s="158"/>
      <c r="UD46" s="158"/>
      <c r="UE46" s="158"/>
      <c r="UF46" s="158"/>
      <c r="UG46" s="158"/>
      <c r="UH46" s="158"/>
      <c r="UI46" s="158"/>
      <c r="UJ46" s="158"/>
      <c r="UK46" s="158"/>
      <c r="UL46" s="158"/>
      <c r="UM46" s="158"/>
      <c r="UN46" s="158"/>
      <c r="UO46" s="158"/>
      <c r="UP46" s="158"/>
      <c r="UQ46" s="158"/>
      <c r="UR46" s="158"/>
      <c r="US46" s="158"/>
      <c r="UT46" s="158"/>
      <c r="UU46" s="158"/>
      <c r="UV46" s="158"/>
      <c r="UW46" s="158"/>
      <c r="UX46" s="158"/>
      <c r="UY46" s="158"/>
      <c r="UZ46" s="158"/>
      <c r="VA46" s="158"/>
      <c r="VB46" s="158"/>
      <c r="VC46" s="158"/>
      <c r="VD46" s="158"/>
      <c r="VE46" s="158"/>
      <c r="VF46" s="158"/>
      <c r="VG46" s="158"/>
      <c r="VH46" s="158"/>
      <c r="VI46" s="158"/>
      <c r="VJ46" s="158"/>
      <c r="VK46" s="158"/>
      <c r="VL46" s="158"/>
      <c r="VM46" s="158"/>
      <c r="VN46" s="158"/>
      <c r="VO46" s="158"/>
      <c r="VP46" s="158"/>
      <c r="VQ46" s="158"/>
      <c r="VR46" s="158"/>
      <c r="VS46" s="158"/>
      <c r="VT46" s="158"/>
      <c r="VU46" s="158"/>
      <c r="VV46" s="158"/>
      <c r="VW46" s="158"/>
      <c r="VX46" s="158"/>
      <c r="VY46" s="158"/>
      <c r="VZ46" s="158"/>
      <c r="WA46" s="158"/>
      <c r="WB46" s="158"/>
      <c r="WC46" s="158"/>
      <c r="WD46" s="158"/>
      <c r="WE46" s="158"/>
      <c r="WF46" s="158"/>
      <c r="WG46" s="158"/>
      <c r="WH46" s="158"/>
      <c r="WI46" s="158"/>
      <c r="WJ46" s="158"/>
      <c r="WK46" s="158"/>
      <c r="WL46" s="158"/>
      <c r="WM46" s="158"/>
      <c r="WN46" s="158"/>
      <c r="WO46" s="158"/>
      <c r="WP46" s="158"/>
      <c r="WQ46" s="158"/>
      <c r="WR46" s="158"/>
      <c r="WS46" s="158"/>
      <c r="WT46" s="158"/>
      <c r="WU46" s="158"/>
      <c r="WV46" s="158"/>
      <c r="WW46" s="158"/>
      <c r="WX46" s="158"/>
      <c r="WY46" s="158"/>
      <c r="WZ46" s="158"/>
      <c r="XA46" s="158"/>
      <c r="XB46" s="158"/>
      <c r="XC46" s="158"/>
      <c r="XD46" s="158"/>
      <c r="XE46" s="158"/>
      <c r="XF46" s="158"/>
      <c r="XG46" s="158"/>
      <c r="XH46" s="158"/>
      <c r="XI46" s="158"/>
      <c r="XJ46" s="158"/>
      <c r="XK46" s="158"/>
      <c r="XL46" s="158"/>
      <c r="XM46" s="158"/>
      <c r="XN46" s="158"/>
      <c r="XO46" s="158"/>
      <c r="XP46" s="158"/>
      <c r="XQ46" s="158"/>
      <c r="XR46" s="158"/>
      <c r="XS46" s="158"/>
      <c r="XT46" s="158"/>
      <c r="XU46" s="158"/>
      <c r="XV46" s="158"/>
      <c r="XW46" s="158"/>
      <c r="XX46" s="158"/>
      <c r="XY46" s="158"/>
      <c r="XZ46" s="158"/>
      <c r="YA46" s="158"/>
      <c r="YB46" s="158"/>
      <c r="YC46" s="158"/>
    </row>
    <row r="47" spans="1:653" s="10" customFormat="1" ht="12" customHeight="1" x14ac:dyDescent="0.3">
      <c r="B47" s="624"/>
      <c r="C47" s="625"/>
      <c r="D47" s="625"/>
      <c r="E47" s="625"/>
      <c r="F47" s="625"/>
      <c r="G47" s="625"/>
      <c r="H47" s="625"/>
      <c r="I47" s="625"/>
      <c r="J47" s="625"/>
      <c r="K47" s="625"/>
      <c r="L47" s="625"/>
      <c r="M47" s="625"/>
      <c r="N47" s="625"/>
      <c r="O47" s="625"/>
      <c r="P47" s="625"/>
      <c r="Q47" s="625"/>
      <c r="R47" s="625"/>
      <c r="S47" s="625"/>
      <c r="T47" s="625"/>
      <c r="U47" s="625"/>
      <c r="V47" s="625"/>
      <c r="W47" s="626"/>
      <c r="Z47" s="624"/>
      <c r="AA47" s="625"/>
      <c r="AB47" s="625"/>
      <c r="AC47" s="625"/>
      <c r="AD47" s="625"/>
      <c r="AE47" s="625"/>
      <c r="AF47" s="625"/>
      <c r="AG47" s="625"/>
      <c r="AH47" s="625"/>
      <c r="AI47" s="625"/>
      <c r="AJ47" s="625"/>
      <c r="AK47" s="625"/>
      <c r="AL47" s="625"/>
      <c r="AM47" s="625"/>
      <c r="AN47" s="625"/>
      <c r="AO47" s="625"/>
      <c r="AP47" s="625"/>
      <c r="AQ47" s="625"/>
      <c r="AR47" s="625"/>
      <c r="AS47" s="625"/>
      <c r="AT47" s="625"/>
      <c r="AU47" s="626"/>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c r="FA47" s="158"/>
      <c r="FB47" s="158"/>
      <c r="FC47" s="158"/>
      <c r="FD47" s="158"/>
      <c r="FE47" s="158"/>
      <c r="FF47" s="158"/>
      <c r="FG47" s="158"/>
      <c r="FH47" s="158"/>
      <c r="FI47" s="158"/>
      <c r="FJ47" s="158"/>
      <c r="FK47" s="158"/>
      <c r="FL47" s="158"/>
      <c r="FM47" s="158"/>
      <c r="FN47" s="158"/>
      <c r="FO47" s="158"/>
      <c r="FP47" s="158"/>
      <c r="FQ47" s="158"/>
      <c r="FR47" s="158"/>
      <c r="FS47" s="158"/>
      <c r="FT47" s="158"/>
      <c r="FU47" s="158"/>
      <c r="FV47" s="158"/>
      <c r="FW47" s="158"/>
      <c r="FX47" s="158"/>
      <c r="FY47" s="158"/>
      <c r="FZ47" s="158"/>
      <c r="GA47" s="158"/>
      <c r="GB47" s="158"/>
      <c r="GC47" s="158"/>
      <c r="GD47" s="158"/>
      <c r="GE47" s="158"/>
      <c r="GF47" s="158"/>
      <c r="GG47" s="158"/>
      <c r="GH47" s="158"/>
      <c r="GI47" s="158"/>
      <c r="GJ47" s="158"/>
      <c r="GK47" s="158"/>
      <c r="GL47" s="158"/>
      <c r="GM47" s="158"/>
      <c r="GN47" s="158"/>
      <c r="GO47" s="158"/>
      <c r="GP47" s="158"/>
      <c r="GQ47" s="158"/>
      <c r="GR47" s="158"/>
      <c r="GS47" s="158"/>
      <c r="GT47" s="158"/>
      <c r="GU47" s="158"/>
      <c r="GV47" s="158"/>
      <c r="GW47" s="158"/>
      <c r="GX47" s="158"/>
      <c r="GY47" s="158"/>
      <c r="GZ47" s="158"/>
      <c r="HA47" s="158"/>
      <c r="HB47" s="158"/>
      <c r="HC47" s="158"/>
      <c r="HD47" s="158"/>
      <c r="HE47" s="158"/>
      <c r="HF47" s="158"/>
      <c r="HG47" s="158"/>
      <c r="HH47" s="158"/>
      <c r="HI47" s="158"/>
      <c r="HJ47" s="158"/>
      <c r="HK47" s="158"/>
      <c r="HL47" s="158"/>
      <c r="HM47" s="158"/>
      <c r="HN47" s="158"/>
      <c r="HO47" s="158"/>
      <c r="HP47" s="158"/>
      <c r="HQ47" s="158"/>
      <c r="HR47" s="158"/>
      <c r="HS47" s="158"/>
      <c r="HT47" s="158"/>
      <c r="HU47" s="158"/>
      <c r="HV47" s="158"/>
      <c r="HW47" s="158"/>
      <c r="HX47" s="158"/>
      <c r="HY47" s="158"/>
      <c r="HZ47" s="158"/>
      <c r="IA47" s="158"/>
      <c r="IB47" s="158"/>
      <c r="IC47" s="158"/>
      <c r="ID47" s="158"/>
      <c r="IE47" s="158"/>
      <c r="IF47" s="158"/>
      <c r="IG47" s="158"/>
      <c r="IH47" s="158"/>
      <c r="II47" s="158"/>
      <c r="IJ47" s="158"/>
      <c r="IK47" s="158"/>
      <c r="IL47" s="158"/>
      <c r="IM47" s="158"/>
      <c r="IN47" s="158"/>
      <c r="IO47" s="158"/>
      <c r="IP47" s="158"/>
      <c r="IQ47" s="158"/>
      <c r="IR47" s="158"/>
      <c r="IS47" s="158"/>
      <c r="IT47" s="158"/>
      <c r="IU47" s="158"/>
      <c r="IV47" s="158"/>
      <c r="IW47" s="158"/>
      <c r="IX47" s="158"/>
      <c r="IY47" s="158"/>
      <c r="IZ47" s="158"/>
      <c r="JA47" s="158"/>
      <c r="JB47" s="158"/>
      <c r="JC47" s="158"/>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c r="KJ47" s="158"/>
      <c r="KK47" s="158"/>
      <c r="KL47" s="158"/>
      <c r="KM47" s="158"/>
      <c r="KN47" s="158"/>
      <c r="KO47" s="158"/>
      <c r="KP47" s="158"/>
      <c r="KQ47" s="158"/>
      <c r="KR47" s="158"/>
      <c r="KS47" s="158"/>
      <c r="KT47" s="158"/>
      <c r="KU47" s="158"/>
      <c r="KV47" s="158"/>
      <c r="KW47" s="158"/>
      <c r="KX47" s="158"/>
      <c r="KY47" s="158"/>
      <c r="KZ47" s="158"/>
      <c r="LA47" s="158"/>
      <c r="LB47" s="158"/>
      <c r="LC47" s="158"/>
      <c r="LD47" s="158"/>
      <c r="LE47" s="158"/>
      <c r="LF47" s="158"/>
      <c r="LG47" s="158"/>
      <c r="LH47" s="158"/>
      <c r="LI47" s="158"/>
      <c r="LJ47" s="158"/>
      <c r="LK47" s="158"/>
      <c r="LL47" s="158"/>
      <c r="LM47" s="158"/>
      <c r="LN47" s="158"/>
      <c r="LO47" s="158"/>
      <c r="LP47" s="158"/>
      <c r="LQ47" s="158"/>
      <c r="LR47" s="158"/>
      <c r="LS47" s="158"/>
      <c r="LT47" s="158"/>
      <c r="LU47" s="158"/>
      <c r="LV47" s="158"/>
      <c r="LW47" s="158"/>
      <c r="LX47" s="158"/>
      <c r="LY47" s="158"/>
      <c r="LZ47" s="158"/>
      <c r="MA47" s="158"/>
      <c r="MB47" s="158"/>
      <c r="MC47" s="158"/>
      <c r="MD47" s="158"/>
      <c r="ME47" s="158"/>
      <c r="MF47" s="158"/>
      <c r="MG47" s="158"/>
      <c r="MH47" s="158"/>
      <c r="MI47" s="158"/>
      <c r="MJ47" s="158"/>
      <c r="MK47" s="158"/>
      <c r="ML47" s="158"/>
      <c r="MM47" s="158"/>
      <c r="MN47" s="158"/>
      <c r="MO47" s="158"/>
      <c r="MP47" s="158"/>
      <c r="MQ47" s="158"/>
      <c r="MR47" s="158"/>
      <c r="MS47" s="158"/>
      <c r="MT47" s="158"/>
      <c r="MU47" s="158"/>
      <c r="MV47" s="158"/>
      <c r="MW47" s="158"/>
      <c r="MX47" s="158"/>
      <c r="MY47" s="158"/>
      <c r="MZ47" s="158"/>
      <c r="NA47" s="158"/>
      <c r="NB47" s="158"/>
      <c r="NC47" s="158"/>
      <c r="ND47" s="158"/>
      <c r="NE47" s="158"/>
      <c r="NF47" s="158"/>
      <c r="NG47" s="158"/>
      <c r="NH47" s="158"/>
      <c r="NI47" s="158"/>
      <c r="NJ47" s="158"/>
      <c r="NK47" s="158"/>
      <c r="NL47" s="158"/>
      <c r="NM47" s="158"/>
      <c r="NN47" s="158"/>
      <c r="NO47" s="158"/>
      <c r="NP47" s="158"/>
      <c r="NQ47" s="158"/>
      <c r="NR47" s="158"/>
      <c r="NS47" s="158"/>
      <c r="NT47" s="158"/>
      <c r="NU47" s="158"/>
      <c r="NV47" s="158"/>
      <c r="NW47" s="158"/>
      <c r="NX47" s="158"/>
      <c r="NY47" s="158"/>
      <c r="NZ47" s="158"/>
      <c r="OA47" s="158"/>
      <c r="OB47" s="158"/>
      <c r="OC47" s="158"/>
      <c r="OD47" s="158"/>
      <c r="OE47" s="158"/>
      <c r="OF47" s="158"/>
      <c r="OG47" s="158"/>
      <c r="OH47" s="158"/>
      <c r="OI47" s="158"/>
      <c r="OJ47" s="158"/>
      <c r="OK47" s="158"/>
      <c r="OL47" s="158"/>
      <c r="OM47" s="158"/>
      <c r="ON47" s="158"/>
      <c r="OO47" s="158"/>
      <c r="OP47" s="158"/>
      <c r="OQ47" s="158"/>
      <c r="OR47" s="158"/>
      <c r="OS47" s="158"/>
      <c r="OT47" s="158"/>
      <c r="OU47" s="158"/>
      <c r="OV47" s="158"/>
      <c r="OW47" s="158"/>
      <c r="OX47" s="158"/>
      <c r="OY47" s="158"/>
      <c r="OZ47" s="158"/>
      <c r="PA47" s="158"/>
      <c r="PB47" s="158"/>
      <c r="PC47" s="158"/>
      <c r="PD47" s="158"/>
      <c r="PE47" s="158"/>
      <c r="PF47" s="158"/>
      <c r="PG47" s="158"/>
      <c r="PH47" s="158"/>
      <c r="PI47" s="158"/>
      <c r="PJ47" s="158"/>
      <c r="PK47" s="158"/>
      <c r="PL47" s="158"/>
      <c r="PM47" s="158"/>
      <c r="PN47" s="158"/>
      <c r="PO47" s="158"/>
      <c r="PP47" s="158"/>
      <c r="PQ47" s="158"/>
      <c r="PR47" s="158"/>
      <c r="PS47" s="158"/>
      <c r="PT47" s="158"/>
      <c r="PU47" s="158"/>
      <c r="PV47" s="158"/>
      <c r="PW47" s="158"/>
      <c r="PX47" s="158"/>
      <c r="PY47" s="158"/>
      <c r="PZ47" s="158"/>
      <c r="QA47" s="158"/>
      <c r="QB47" s="158"/>
      <c r="QC47" s="158"/>
      <c r="QD47" s="158"/>
      <c r="QE47" s="158"/>
      <c r="QF47" s="158"/>
      <c r="QG47" s="158"/>
      <c r="QH47" s="158"/>
      <c r="QI47" s="158"/>
      <c r="QJ47" s="158"/>
      <c r="QK47" s="158"/>
      <c r="QL47" s="158"/>
      <c r="QM47" s="158"/>
      <c r="QN47" s="158"/>
      <c r="QO47" s="158"/>
      <c r="QP47" s="158"/>
      <c r="QQ47" s="158"/>
      <c r="QR47" s="158"/>
      <c r="QS47" s="158"/>
      <c r="QT47" s="158"/>
      <c r="QU47" s="158"/>
      <c r="QV47" s="158"/>
      <c r="QW47" s="158"/>
      <c r="QX47" s="158"/>
      <c r="QY47" s="158"/>
      <c r="QZ47" s="158"/>
      <c r="RA47" s="158"/>
      <c r="RB47" s="158"/>
      <c r="RC47" s="158"/>
      <c r="RD47" s="158"/>
      <c r="RE47" s="158"/>
      <c r="RF47" s="158"/>
      <c r="RG47" s="158"/>
      <c r="RH47" s="158"/>
      <c r="RI47" s="158"/>
      <c r="RJ47" s="158"/>
      <c r="RK47" s="158"/>
      <c r="RL47" s="158"/>
      <c r="RM47" s="158"/>
      <c r="RN47" s="158"/>
      <c r="RO47" s="158"/>
      <c r="RP47" s="158"/>
      <c r="RQ47" s="158"/>
      <c r="RR47" s="158"/>
      <c r="RS47" s="158"/>
      <c r="RT47" s="158"/>
      <c r="RU47" s="158"/>
      <c r="RV47" s="158"/>
      <c r="RW47" s="158"/>
      <c r="RX47" s="158"/>
      <c r="RY47" s="158"/>
      <c r="RZ47" s="158"/>
      <c r="SA47" s="158"/>
      <c r="SB47" s="158"/>
      <c r="SC47" s="158"/>
      <c r="SD47" s="158"/>
      <c r="SE47" s="158"/>
      <c r="SF47" s="158"/>
      <c r="SG47" s="158"/>
      <c r="SH47" s="158"/>
      <c r="SI47" s="158"/>
      <c r="SJ47" s="158"/>
      <c r="SK47" s="158"/>
      <c r="SL47" s="158"/>
      <c r="SM47" s="158"/>
      <c r="SN47" s="158"/>
      <c r="SO47" s="158"/>
      <c r="SP47" s="158"/>
      <c r="SQ47" s="158"/>
      <c r="SR47" s="158"/>
      <c r="SS47" s="158"/>
      <c r="ST47" s="158"/>
      <c r="SU47" s="158"/>
      <c r="SV47" s="158"/>
      <c r="SW47" s="158"/>
      <c r="SX47" s="158"/>
      <c r="SY47" s="158"/>
      <c r="SZ47" s="158"/>
      <c r="TA47" s="158"/>
      <c r="TB47" s="158"/>
      <c r="TC47" s="158"/>
      <c r="TD47" s="158"/>
      <c r="TE47" s="158"/>
      <c r="TF47" s="158"/>
      <c r="TG47" s="158"/>
      <c r="TH47" s="158"/>
      <c r="TI47" s="158"/>
      <c r="TJ47" s="158"/>
      <c r="TK47" s="158"/>
      <c r="TL47" s="158"/>
      <c r="TM47" s="158"/>
      <c r="TN47" s="158"/>
      <c r="TO47" s="158"/>
      <c r="TP47" s="158"/>
      <c r="TQ47" s="158"/>
      <c r="TR47" s="158"/>
      <c r="TS47" s="158"/>
      <c r="TT47" s="158"/>
      <c r="TU47" s="158"/>
      <c r="TV47" s="158"/>
      <c r="TW47" s="158"/>
      <c r="TX47" s="158"/>
      <c r="TY47" s="158"/>
      <c r="TZ47" s="158"/>
      <c r="UA47" s="158"/>
      <c r="UB47" s="158"/>
      <c r="UC47" s="158"/>
      <c r="UD47" s="158"/>
      <c r="UE47" s="158"/>
      <c r="UF47" s="158"/>
      <c r="UG47" s="158"/>
      <c r="UH47" s="158"/>
      <c r="UI47" s="158"/>
      <c r="UJ47" s="158"/>
      <c r="UK47" s="158"/>
      <c r="UL47" s="158"/>
      <c r="UM47" s="158"/>
      <c r="UN47" s="158"/>
      <c r="UO47" s="158"/>
      <c r="UP47" s="158"/>
      <c r="UQ47" s="158"/>
      <c r="UR47" s="158"/>
      <c r="US47" s="158"/>
      <c r="UT47" s="158"/>
      <c r="UU47" s="158"/>
      <c r="UV47" s="158"/>
      <c r="UW47" s="158"/>
      <c r="UX47" s="158"/>
      <c r="UY47" s="158"/>
      <c r="UZ47" s="158"/>
      <c r="VA47" s="158"/>
      <c r="VB47" s="158"/>
      <c r="VC47" s="158"/>
      <c r="VD47" s="158"/>
      <c r="VE47" s="158"/>
      <c r="VF47" s="158"/>
      <c r="VG47" s="158"/>
      <c r="VH47" s="158"/>
      <c r="VI47" s="158"/>
      <c r="VJ47" s="158"/>
      <c r="VK47" s="158"/>
      <c r="VL47" s="158"/>
      <c r="VM47" s="158"/>
      <c r="VN47" s="158"/>
      <c r="VO47" s="158"/>
      <c r="VP47" s="158"/>
      <c r="VQ47" s="158"/>
      <c r="VR47" s="158"/>
      <c r="VS47" s="158"/>
      <c r="VT47" s="158"/>
      <c r="VU47" s="158"/>
      <c r="VV47" s="158"/>
      <c r="VW47" s="158"/>
      <c r="VX47" s="158"/>
      <c r="VY47" s="158"/>
      <c r="VZ47" s="158"/>
      <c r="WA47" s="158"/>
      <c r="WB47" s="158"/>
      <c r="WC47" s="158"/>
      <c r="WD47" s="158"/>
      <c r="WE47" s="158"/>
      <c r="WF47" s="158"/>
      <c r="WG47" s="158"/>
      <c r="WH47" s="158"/>
      <c r="WI47" s="158"/>
      <c r="WJ47" s="158"/>
      <c r="WK47" s="158"/>
      <c r="WL47" s="158"/>
      <c r="WM47" s="158"/>
      <c r="WN47" s="158"/>
      <c r="WO47" s="158"/>
      <c r="WP47" s="158"/>
      <c r="WQ47" s="158"/>
      <c r="WR47" s="158"/>
      <c r="WS47" s="158"/>
      <c r="WT47" s="158"/>
      <c r="WU47" s="158"/>
      <c r="WV47" s="158"/>
      <c r="WW47" s="158"/>
      <c r="WX47" s="158"/>
      <c r="WY47" s="158"/>
      <c r="WZ47" s="158"/>
      <c r="XA47" s="158"/>
      <c r="XB47" s="158"/>
      <c r="XC47" s="158"/>
      <c r="XD47" s="158"/>
      <c r="XE47" s="158"/>
      <c r="XF47" s="158"/>
      <c r="XG47" s="158"/>
      <c r="XH47" s="158"/>
      <c r="XI47" s="158"/>
      <c r="XJ47" s="158"/>
      <c r="XK47" s="158"/>
      <c r="XL47" s="158"/>
      <c r="XM47" s="158"/>
      <c r="XN47" s="158"/>
      <c r="XO47" s="158"/>
      <c r="XP47" s="158"/>
      <c r="XQ47" s="158"/>
      <c r="XR47" s="158"/>
      <c r="XS47" s="158"/>
      <c r="XT47" s="158"/>
      <c r="XU47" s="158"/>
      <c r="XV47" s="158"/>
      <c r="XW47" s="158"/>
      <c r="XX47" s="158"/>
      <c r="XY47" s="158"/>
      <c r="XZ47" s="158"/>
      <c r="YA47" s="158"/>
      <c r="YB47" s="158"/>
      <c r="YC47" s="158"/>
    </row>
    <row r="48" spans="1:653" ht="12" customHeight="1" thickBot="1" x14ac:dyDescent="0.3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row>
    <row r="49" spans="1:48" ht="12" customHeight="1" x14ac:dyDescent="0.3">
      <c r="A49"/>
      <c r="B49" s="535" t="s">
        <v>121</v>
      </c>
      <c r="C49" s="536"/>
      <c r="D49" s="536"/>
      <c r="E49" s="536"/>
      <c r="F49" s="536"/>
      <c r="G49" s="536"/>
      <c r="H49" s="536"/>
      <c r="I49" s="536"/>
      <c r="J49" s="536"/>
      <c r="K49" s="536"/>
      <c r="L49" s="536"/>
      <c r="M49" s="536"/>
      <c r="N49" s="536"/>
      <c r="O49" s="536"/>
      <c r="P49" s="536"/>
      <c r="Q49" s="536"/>
      <c r="R49" s="536"/>
      <c r="S49" s="537"/>
      <c r="T49" s="553" t="s">
        <v>56</v>
      </c>
      <c r="U49" s="536"/>
      <c r="V49" s="536"/>
      <c r="W49" s="554"/>
      <c r="X49"/>
      <c r="Y49"/>
      <c r="Z49" s="535" t="s">
        <v>122</v>
      </c>
      <c r="AA49" s="536"/>
      <c r="AB49" s="536"/>
      <c r="AC49" s="536"/>
      <c r="AD49" s="536"/>
      <c r="AE49" s="536"/>
      <c r="AF49" s="536"/>
      <c r="AG49" s="536"/>
      <c r="AH49" s="536"/>
      <c r="AI49" s="536"/>
      <c r="AJ49" s="536"/>
      <c r="AK49" s="536"/>
      <c r="AL49" s="536"/>
      <c r="AM49" s="536"/>
      <c r="AN49" s="537"/>
      <c r="AO49" s="553" t="s">
        <v>56</v>
      </c>
      <c r="AP49" s="536"/>
      <c r="AQ49" s="536"/>
      <c r="AR49" s="554"/>
      <c r="AS49" s="553" t="s">
        <v>59</v>
      </c>
      <c r="AT49" s="536"/>
      <c r="AU49" s="554"/>
      <c r="AV49"/>
    </row>
    <row r="50" spans="1:48" ht="12" customHeight="1" thickBot="1" x14ac:dyDescent="0.35">
      <c r="A50"/>
      <c r="B50" s="538"/>
      <c r="C50" s="539"/>
      <c r="D50" s="539"/>
      <c r="E50" s="539"/>
      <c r="F50" s="539"/>
      <c r="G50" s="539"/>
      <c r="H50" s="539"/>
      <c r="I50" s="539"/>
      <c r="J50" s="539"/>
      <c r="K50" s="539"/>
      <c r="L50" s="539"/>
      <c r="M50" s="539"/>
      <c r="N50" s="539"/>
      <c r="O50" s="539"/>
      <c r="P50" s="539"/>
      <c r="Q50" s="539"/>
      <c r="R50" s="539"/>
      <c r="S50" s="540"/>
      <c r="T50" s="555"/>
      <c r="U50" s="539"/>
      <c r="V50" s="539"/>
      <c r="W50" s="556"/>
      <c r="X50"/>
      <c r="Y50"/>
      <c r="Z50" s="538"/>
      <c r="AA50" s="539"/>
      <c r="AB50" s="539"/>
      <c r="AC50" s="539"/>
      <c r="AD50" s="539"/>
      <c r="AE50" s="539"/>
      <c r="AF50" s="539"/>
      <c r="AG50" s="539"/>
      <c r="AH50" s="539"/>
      <c r="AI50" s="539"/>
      <c r="AJ50" s="539"/>
      <c r="AK50" s="539"/>
      <c r="AL50" s="539"/>
      <c r="AM50" s="539"/>
      <c r="AN50" s="540"/>
      <c r="AO50" s="555"/>
      <c r="AP50" s="539"/>
      <c r="AQ50" s="539"/>
      <c r="AR50" s="556"/>
      <c r="AS50" s="555"/>
      <c r="AT50" s="539"/>
      <c r="AU50" s="556"/>
      <c r="AV50"/>
    </row>
    <row r="51" spans="1:48" ht="12" customHeight="1" x14ac:dyDescent="0.3">
      <c r="A51"/>
      <c r="B51" s="641"/>
      <c r="C51" s="642"/>
      <c r="D51" s="642"/>
      <c r="E51" s="642"/>
      <c r="F51" s="642"/>
      <c r="G51" s="642"/>
      <c r="H51" s="642"/>
      <c r="I51" s="642"/>
      <c r="J51" s="642"/>
      <c r="K51" s="642"/>
      <c r="L51" s="642"/>
      <c r="M51" s="642"/>
      <c r="N51" s="642"/>
      <c r="O51" s="642"/>
      <c r="P51" s="642"/>
      <c r="Q51" s="642"/>
      <c r="R51" s="642"/>
      <c r="S51" s="642"/>
      <c r="T51" s="532"/>
      <c r="U51" s="533"/>
      <c r="V51" s="533"/>
      <c r="W51" s="534"/>
      <c r="X51"/>
      <c r="Y51"/>
      <c r="Z51" s="549" t="s">
        <v>709</v>
      </c>
      <c r="AA51" s="550"/>
      <c r="AB51" s="550"/>
      <c r="AC51" s="550"/>
      <c r="AD51" s="550"/>
      <c r="AE51" s="550"/>
      <c r="AF51" s="550"/>
      <c r="AG51" s="550"/>
      <c r="AH51" s="550"/>
      <c r="AI51" s="550"/>
      <c r="AJ51" s="550"/>
      <c r="AK51" s="550"/>
      <c r="AL51" s="550"/>
      <c r="AM51" s="550"/>
      <c r="AN51" s="550"/>
      <c r="AO51" s="612">
        <f>W25</f>
        <v>0</v>
      </c>
      <c r="AP51" s="612"/>
      <c r="AQ51" s="612"/>
      <c r="AR51" s="612"/>
      <c r="AS51" s="592" t="e">
        <f>AO51/$AO$77</f>
        <v>#DIV/0!</v>
      </c>
      <c r="AT51" s="592"/>
      <c r="AU51" s="593"/>
      <c r="AV51"/>
    </row>
    <row r="52" spans="1:48" ht="12" customHeight="1" thickBot="1" x14ac:dyDescent="0.35">
      <c r="A52"/>
      <c r="B52" s="586"/>
      <c r="C52" s="587"/>
      <c r="D52" s="587"/>
      <c r="E52" s="587"/>
      <c r="F52" s="587"/>
      <c r="G52" s="587"/>
      <c r="H52" s="587"/>
      <c r="I52" s="587"/>
      <c r="J52" s="587"/>
      <c r="K52" s="587"/>
      <c r="L52" s="587"/>
      <c r="M52" s="587"/>
      <c r="N52" s="587"/>
      <c r="O52" s="587"/>
      <c r="P52" s="587"/>
      <c r="Q52" s="587"/>
      <c r="R52" s="587"/>
      <c r="S52" s="587"/>
      <c r="T52" s="469"/>
      <c r="U52" s="470"/>
      <c r="V52" s="470"/>
      <c r="W52" s="471"/>
      <c r="X52"/>
      <c r="Y52"/>
      <c r="Z52" s="551"/>
      <c r="AA52" s="552"/>
      <c r="AB52" s="552"/>
      <c r="AC52" s="552"/>
      <c r="AD52" s="552"/>
      <c r="AE52" s="552"/>
      <c r="AF52" s="552"/>
      <c r="AG52" s="552"/>
      <c r="AH52" s="552"/>
      <c r="AI52" s="552"/>
      <c r="AJ52" s="552"/>
      <c r="AK52" s="552"/>
      <c r="AL52" s="552"/>
      <c r="AM52" s="552"/>
      <c r="AN52" s="552"/>
      <c r="AO52" s="603"/>
      <c r="AP52" s="603"/>
      <c r="AQ52" s="603"/>
      <c r="AR52" s="603"/>
      <c r="AS52" s="594"/>
      <c r="AT52" s="594"/>
      <c r="AU52" s="595"/>
      <c r="AV52"/>
    </row>
    <row r="53" spans="1:48" ht="12" customHeight="1" x14ac:dyDescent="0.3">
      <c r="A53"/>
      <c r="B53" s="588"/>
      <c r="C53" s="589"/>
      <c r="D53" s="589"/>
      <c r="E53" s="589"/>
      <c r="F53" s="589"/>
      <c r="G53" s="589"/>
      <c r="H53" s="589"/>
      <c r="I53" s="589"/>
      <c r="J53" s="589"/>
      <c r="K53" s="589"/>
      <c r="L53" s="589"/>
      <c r="M53" s="589"/>
      <c r="N53" s="589"/>
      <c r="O53" s="589"/>
      <c r="P53" s="589"/>
      <c r="Q53" s="589"/>
      <c r="R53" s="589"/>
      <c r="S53" s="589"/>
      <c r="T53" s="480"/>
      <c r="U53" s="481"/>
      <c r="V53" s="481"/>
      <c r="W53" s="482"/>
      <c r="X53"/>
      <c r="Y53"/>
      <c r="Z53" s="498" t="s">
        <v>57</v>
      </c>
      <c r="AA53" s="499"/>
      <c r="AB53" s="499"/>
      <c r="AC53" s="499"/>
      <c r="AD53" s="499"/>
      <c r="AE53" s="499"/>
      <c r="AF53" s="499"/>
      <c r="AG53" s="499"/>
      <c r="AH53" s="499"/>
      <c r="AI53" s="499"/>
      <c r="AJ53" s="499"/>
      <c r="AK53" s="499"/>
      <c r="AL53" s="499"/>
      <c r="AM53" s="499"/>
      <c r="AN53" s="500"/>
      <c r="AO53" s="557"/>
      <c r="AP53" s="557"/>
      <c r="AQ53" s="557"/>
      <c r="AR53" s="557"/>
      <c r="AS53" s="596" t="e">
        <f>AO53/$AO$77</f>
        <v>#DIV/0!</v>
      </c>
      <c r="AT53" s="596"/>
      <c r="AU53" s="597"/>
      <c r="AV53"/>
    </row>
    <row r="54" spans="1:48" ht="12" customHeight="1" x14ac:dyDescent="0.3">
      <c r="A54"/>
      <c r="B54" s="590"/>
      <c r="C54" s="591"/>
      <c r="D54" s="591"/>
      <c r="E54" s="591"/>
      <c r="F54" s="591"/>
      <c r="G54" s="591"/>
      <c r="H54" s="591"/>
      <c r="I54" s="591"/>
      <c r="J54" s="591"/>
      <c r="K54" s="591"/>
      <c r="L54" s="591"/>
      <c r="M54" s="591"/>
      <c r="N54" s="591"/>
      <c r="O54" s="591"/>
      <c r="P54" s="591"/>
      <c r="Q54" s="591"/>
      <c r="R54" s="591"/>
      <c r="S54" s="591"/>
      <c r="T54" s="483"/>
      <c r="U54" s="484"/>
      <c r="V54" s="484"/>
      <c r="W54" s="485"/>
      <c r="X54"/>
      <c r="Y54"/>
      <c r="Z54" s="501"/>
      <c r="AA54" s="502"/>
      <c r="AB54" s="502"/>
      <c r="AC54" s="502"/>
      <c r="AD54" s="502"/>
      <c r="AE54" s="502"/>
      <c r="AF54" s="502"/>
      <c r="AG54" s="502"/>
      <c r="AH54" s="502"/>
      <c r="AI54" s="502"/>
      <c r="AJ54" s="502"/>
      <c r="AK54" s="502"/>
      <c r="AL54" s="502"/>
      <c r="AM54" s="502"/>
      <c r="AN54" s="503"/>
      <c r="AO54" s="494"/>
      <c r="AP54" s="494"/>
      <c r="AQ54" s="494"/>
      <c r="AR54" s="494"/>
      <c r="AS54" s="486"/>
      <c r="AT54" s="486"/>
      <c r="AU54" s="487"/>
      <c r="AV54"/>
    </row>
    <row r="55" spans="1:48" ht="12" customHeight="1" x14ac:dyDescent="0.3">
      <c r="A55"/>
      <c r="B55" s="584"/>
      <c r="C55" s="585"/>
      <c r="D55" s="585"/>
      <c r="E55" s="585"/>
      <c r="F55" s="585"/>
      <c r="G55" s="585"/>
      <c r="H55" s="585"/>
      <c r="I55" s="585"/>
      <c r="J55" s="585"/>
      <c r="K55" s="585"/>
      <c r="L55" s="585"/>
      <c r="M55" s="585"/>
      <c r="N55" s="585"/>
      <c r="O55" s="585"/>
      <c r="P55" s="585"/>
      <c r="Q55" s="585"/>
      <c r="R55" s="585"/>
      <c r="S55" s="585"/>
      <c r="T55" s="466"/>
      <c r="U55" s="467"/>
      <c r="V55" s="467"/>
      <c r="W55" s="468"/>
      <c r="X55"/>
      <c r="Y55"/>
      <c r="Z55" s="558" t="s">
        <v>751</v>
      </c>
      <c r="AA55" s="559"/>
      <c r="AB55" s="559"/>
      <c r="AC55" s="559"/>
      <c r="AD55" s="559"/>
      <c r="AE55" s="559"/>
      <c r="AF55" s="559"/>
      <c r="AG55" s="559"/>
      <c r="AH55" s="559"/>
      <c r="AI55" s="559"/>
      <c r="AJ55" s="559"/>
      <c r="AK55" s="559"/>
      <c r="AL55" s="559"/>
      <c r="AM55" s="559"/>
      <c r="AN55" s="559"/>
      <c r="AO55" s="495"/>
      <c r="AP55" s="495"/>
      <c r="AQ55" s="495"/>
      <c r="AR55" s="495"/>
      <c r="AS55" s="488" t="e">
        <f t="shared" ref="AS55" si="0">AO55/$AO$77</f>
        <v>#DIV/0!</v>
      </c>
      <c r="AT55" s="488"/>
      <c r="AU55" s="489"/>
      <c r="AV55"/>
    </row>
    <row r="56" spans="1:48" ht="12" customHeight="1" x14ac:dyDescent="0.3">
      <c r="A56"/>
      <c r="B56" s="586"/>
      <c r="C56" s="587"/>
      <c r="D56" s="587"/>
      <c r="E56" s="587"/>
      <c r="F56" s="587"/>
      <c r="G56" s="587"/>
      <c r="H56" s="587"/>
      <c r="I56" s="587"/>
      <c r="J56" s="587"/>
      <c r="K56" s="587"/>
      <c r="L56" s="587"/>
      <c r="M56" s="587"/>
      <c r="N56" s="587"/>
      <c r="O56" s="587"/>
      <c r="P56" s="587"/>
      <c r="Q56" s="587"/>
      <c r="R56" s="587"/>
      <c r="S56" s="587"/>
      <c r="T56" s="469"/>
      <c r="U56" s="470"/>
      <c r="V56" s="470"/>
      <c r="W56" s="471"/>
      <c r="X56"/>
      <c r="Y56"/>
      <c r="Z56" s="558"/>
      <c r="AA56" s="559"/>
      <c r="AB56" s="559"/>
      <c r="AC56" s="559"/>
      <c r="AD56" s="559"/>
      <c r="AE56" s="559"/>
      <c r="AF56" s="559"/>
      <c r="AG56" s="559"/>
      <c r="AH56" s="559"/>
      <c r="AI56" s="559"/>
      <c r="AJ56" s="559"/>
      <c r="AK56" s="559"/>
      <c r="AL56" s="559"/>
      <c r="AM56" s="559"/>
      <c r="AN56" s="559"/>
      <c r="AO56" s="495"/>
      <c r="AP56" s="495"/>
      <c r="AQ56" s="495"/>
      <c r="AR56" s="495"/>
      <c r="AS56" s="488"/>
      <c r="AT56" s="488"/>
      <c r="AU56" s="489"/>
      <c r="AV56"/>
    </row>
    <row r="57" spans="1:48" ht="12" customHeight="1" x14ac:dyDescent="0.3">
      <c r="A57"/>
      <c r="B57" s="588"/>
      <c r="C57" s="589"/>
      <c r="D57" s="589"/>
      <c r="E57" s="589"/>
      <c r="F57" s="589"/>
      <c r="G57" s="589"/>
      <c r="H57" s="589"/>
      <c r="I57" s="589"/>
      <c r="J57" s="589"/>
      <c r="K57" s="589"/>
      <c r="L57" s="589"/>
      <c r="M57" s="589"/>
      <c r="N57" s="589"/>
      <c r="O57" s="589"/>
      <c r="P57" s="589"/>
      <c r="Q57" s="589"/>
      <c r="R57" s="589"/>
      <c r="S57" s="589"/>
      <c r="T57" s="480"/>
      <c r="U57" s="481"/>
      <c r="V57" s="481"/>
      <c r="W57" s="482"/>
      <c r="X57"/>
      <c r="Y57"/>
      <c r="Z57" s="498" t="s">
        <v>815</v>
      </c>
      <c r="AA57" s="499"/>
      <c r="AB57" s="499"/>
      <c r="AC57" s="499"/>
      <c r="AD57" s="499"/>
      <c r="AE57" s="499"/>
      <c r="AF57" s="499"/>
      <c r="AG57" s="499"/>
      <c r="AH57" s="499"/>
      <c r="AI57" s="499"/>
      <c r="AJ57" s="499"/>
      <c r="AK57" s="499"/>
      <c r="AL57" s="499"/>
      <c r="AM57" s="499"/>
      <c r="AN57" s="500"/>
      <c r="AO57" s="494"/>
      <c r="AP57" s="494"/>
      <c r="AQ57" s="494"/>
      <c r="AR57" s="494"/>
      <c r="AS57" s="486" t="e">
        <f t="shared" ref="AS57" si="1">AO57/$AO$77</f>
        <v>#DIV/0!</v>
      </c>
      <c r="AT57" s="486"/>
      <c r="AU57" s="487"/>
      <c r="AV57"/>
    </row>
    <row r="58" spans="1:48" ht="12" customHeight="1" x14ac:dyDescent="0.3">
      <c r="A58"/>
      <c r="B58" s="590"/>
      <c r="C58" s="591"/>
      <c r="D58" s="591"/>
      <c r="E58" s="591"/>
      <c r="F58" s="591"/>
      <c r="G58" s="591"/>
      <c r="H58" s="591"/>
      <c r="I58" s="591"/>
      <c r="J58" s="591"/>
      <c r="K58" s="591"/>
      <c r="L58" s="591"/>
      <c r="M58" s="591"/>
      <c r="N58" s="591"/>
      <c r="O58" s="591"/>
      <c r="P58" s="591"/>
      <c r="Q58" s="591"/>
      <c r="R58" s="591"/>
      <c r="S58" s="591"/>
      <c r="T58" s="483"/>
      <c r="U58" s="484"/>
      <c r="V58" s="484"/>
      <c r="W58" s="485"/>
      <c r="X58"/>
      <c r="Y58"/>
      <c r="Z58" s="501"/>
      <c r="AA58" s="502"/>
      <c r="AB58" s="502"/>
      <c r="AC58" s="502"/>
      <c r="AD58" s="502"/>
      <c r="AE58" s="502"/>
      <c r="AF58" s="502"/>
      <c r="AG58" s="502"/>
      <c r="AH58" s="502"/>
      <c r="AI58" s="502"/>
      <c r="AJ58" s="502"/>
      <c r="AK58" s="502"/>
      <c r="AL58" s="502"/>
      <c r="AM58" s="502"/>
      <c r="AN58" s="503"/>
      <c r="AO58" s="494"/>
      <c r="AP58" s="494"/>
      <c r="AQ58" s="494"/>
      <c r="AR58" s="494"/>
      <c r="AS58" s="486"/>
      <c r="AT58" s="486"/>
      <c r="AU58" s="487"/>
      <c r="AV58"/>
    </row>
    <row r="59" spans="1:48" ht="12" customHeight="1" x14ac:dyDescent="0.3">
      <c r="A59"/>
      <c r="B59" s="584"/>
      <c r="C59" s="585"/>
      <c r="D59" s="585"/>
      <c r="E59" s="585"/>
      <c r="F59" s="585"/>
      <c r="G59" s="585"/>
      <c r="H59" s="585"/>
      <c r="I59" s="585"/>
      <c r="J59" s="585"/>
      <c r="K59" s="585"/>
      <c r="L59" s="585"/>
      <c r="M59" s="585"/>
      <c r="N59" s="585"/>
      <c r="O59" s="585"/>
      <c r="P59" s="585"/>
      <c r="Q59" s="585"/>
      <c r="R59" s="585"/>
      <c r="S59" s="585"/>
      <c r="T59" s="466"/>
      <c r="U59" s="467"/>
      <c r="V59" s="467"/>
      <c r="W59" s="468"/>
      <c r="X59"/>
      <c r="Y59"/>
      <c r="Z59" s="472" t="s">
        <v>752</v>
      </c>
      <c r="AA59" s="473"/>
      <c r="AB59" s="473"/>
      <c r="AC59" s="473"/>
      <c r="AD59" s="473"/>
      <c r="AE59" s="473"/>
      <c r="AF59" s="473"/>
      <c r="AG59" s="473"/>
      <c r="AH59" s="473"/>
      <c r="AI59" s="473"/>
      <c r="AJ59" s="473"/>
      <c r="AK59" s="473"/>
      <c r="AL59" s="473"/>
      <c r="AM59" s="473"/>
      <c r="AN59" s="473"/>
      <c r="AO59" s="495"/>
      <c r="AP59" s="495"/>
      <c r="AQ59" s="495"/>
      <c r="AR59" s="495"/>
      <c r="AS59" s="488" t="e">
        <f t="shared" ref="AS59" si="2">AO59/$AO$77</f>
        <v>#DIV/0!</v>
      </c>
      <c r="AT59" s="488"/>
      <c r="AU59" s="489"/>
      <c r="AV59"/>
    </row>
    <row r="60" spans="1:48" ht="12" customHeight="1" x14ac:dyDescent="0.3">
      <c r="A60"/>
      <c r="B60" s="586"/>
      <c r="C60" s="587"/>
      <c r="D60" s="587"/>
      <c r="E60" s="587"/>
      <c r="F60" s="587"/>
      <c r="G60" s="587"/>
      <c r="H60" s="587"/>
      <c r="I60" s="587"/>
      <c r="J60" s="587"/>
      <c r="K60" s="587"/>
      <c r="L60" s="587"/>
      <c r="M60" s="587"/>
      <c r="N60" s="587"/>
      <c r="O60" s="587"/>
      <c r="P60" s="587"/>
      <c r="Q60" s="587"/>
      <c r="R60" s="587"/>
      <c r="S60" s="587"/>
      <c r="T60" s="469"/>
      <c r="U60" s="470"/>
      <c r="V60" s="470"/>
      <c r="W60" s="471"/>
      <c r="X60"/>
      <c r="Y60"/>
      <c r="Z60" s="472"/>
      <c r="AA60" s="473"/>
      <c r="AB60" s="473"/>
      <c r="AC60" s="473"/>
      <c r="AD60" s="473"/>
      <c r="AE60" s="473"/>
      <c r="AF60" s="473"/>
      <c r="AG60" s="473"/>
      <c r="AH60" s="473"/>
      <c r="AI60" s="473"/>
      <c r="AJ60" s="473"/>
      <c r="AK60" s="473"/>
      <c r="AL60" s="473"/>
      <c r="AM60" s="473"/>
      <c r="AN60" s="473"/>
      <c r="AO60" s="495"/>
      <c r="AP60" s="495"/>
      <c r="AQ60" s="495"/>
      <c r="AR60" s="495"/>
      <c r="AS60" s="488"/>
      <c r="AT60" s="488"/>
      <c r="AU60" s="489"/>
      <c r="AV60"/>
    </row>
    <row r="61" spans="1:48" ht="12" customHeight="1" x14ac:dyDescent="0.3">
      <c r="A61"/>
      <c r="B61" s="588"/>
      <c r="C61" s="589"/>
      <c r="D61" s="589"/>
      <c r="E61" s="589"/>
      <c r="F61" s="589"/>
      <c r="G61" s="589"/>
      <c r="H61" s="589"/>
      <c r="I61" s="589"/>
      <c r="J61" s="589"/>
      <c r="K61" s="589"/>
      <c r="L61" s="589"/>
      <c r="M61" s="589"/>
      <c r="N61" s="589"/>
      <c r="O61" s="589"/>
      <c r="P61" s="589"/>
      <c r="Q61" s="589"/>
      <c r="R61" s="589"/>
      <c r="S61" s="589"/>
      <c r="T61" s="480"/>
      <c r="U61" s="481"/>
      <c r="V61" s="481"/>
      <c r="W61" s="482"/>
      <c r="X61"/>
      <c r="Y61"/>
      <c r="Z61" s="474"/>
      <c r="AA61" s="475"/>
      <c r="AB61" s="475"/>
      <c r="AC61" s="475"/>
      <c r="AD61" s="475"/>
      <c r="AE61" s="475"/>
      <c r="AF61" s="475"/>
      <c r="AG61" s="475"/>
      <c r="AH61" s="475"/>
      <c r="AI61" s="475"/>
      <c r="AJ61" s="475"/>
      <c r="AK61" s="475"/>
      <c r="AL61" s="475"/>
      <c r="AM61" s="475"/>
      <c r="AN61" s="476"/>
      <c r="AO61" s="494"/>
      <c r="AP61" s="494"/>
      <c r="AQ61" s="494"/>
      <c r="AR61" s="494"/>
      <c r="AS61" s="486" t="e">
        <f t="shared" ref="AS61" si="3">AO61/$AO$77</f>
        <v>#DIV/0!</v>
      </c>
      <c r="AT61" s="486"/>
      <c r="AU61" s="487"/>
      <c r="AV61"/>
    </row>
    <row r="62" spans="1:48" ht="12" customHeight="1" x14ac:dyDescent="0.3">
      <c r="A62"/>
      <c r="B62" s="590"/>
      <c r="C62" s="591"/>
      <c r="D62" s="591"/>
      <c r="E62" s="591"/>
      <c r="F62" s="591"/>
      <c r="G62" s="591"/>
      <c r="H62" s="591"/>
      <c r="I62" s="591"/>
      <c r="J62" s="591"/>
      <c r="K62" s="591"/>
      <c r="L62" s="591"/>
      <c r="M62" s="591"/>
      <c r="N62" s="591"/>
      <c r="O62" s="591"/>
      <c r="P62" s="591"/>
      <c r="Q62" s="591"/>
      <c r="R62" s="591"/>
      <c r="S62" s="591"/>
      <c r="T62" s="483"/>
      <c r="U62" s="484"/>
      <c r="V62" s="484"/>
      <c r="W62" s="485"/>
      <c r="X62"/>
      <c r="Y62"/>
      <c r="Z62" s="477"/>
      <c r="AA62" s="478"/>
      <c r="AB62" s="478"/>
      <c r="AC62" s="478"/>
      <c r="AD62" s="478"/>
      <c r="AE62" s="478"/>
      <c r="AF62" s="478"/>
      <c r="AG62" s="478"/>
      <c r="AH62" s="478"/>
      <c r="AI62" s="478"/>
      <c r="AJ62" s="478"/>
      <c r="AK62" s="478"/>
      <c r="AL62" s="478"/>
      <c r="AM62" s="478"/>
      <c r="AN62" s="479"/>
      <c r="AO62" s="494"/>
      <c r="AP62" s="494"/>
      <c r="AQ62" s="494"/>
      <c r="AR62" s="494"/>
      <c r="AS62" s="486"/>
      <c r="AT62" s="486"/>
      <c r="AU62" s="487"/>
      <c r="AV62"/>
    </row>
    <row r="63" spans="1:48" ht="12" customHeight="1" x14ac:dyDescent="0.3">
      <c r="A63"/>
      <c r="B63" s="584"/>
      <c r="C63" s="585"/>
      <c r="D63" s="585"/>
      <c r="E63" s="585"/>
      <c r="F63" s="585"/>
      <c r="G63" s="585"/>
      <c r="H63" s="585"/>
      <c r="I63" s="585"/>
      <c r="J63" s="585"/>
      <c r="K63" s="585"/>
      <c r="L63" s="585"/>
      <c r="M63" s="585"/>
      <c r="N63" s="585"/>
      <c r="O63" s="585"/>
      <c r="P63" s="585"/>
      <c r="Q63" s="585"/>
      <c r="R63" s="585"/>
      <c r="S63" s="585"/>
      <c r="T63" s="466"/>
      <c r="U63" s="467"/>
      <c r="V63" s="467"/>
      <c r="W63" s="468"/>
      <c r="X63"/>
      <c r="Y63"/>
      <c r="Z63" s="472"/>
      <c r="AA63" s="473"/>
      <c r="AB63" s="473"/>
      <c r="AC63" s="473"/>
      <c r="AD63" s="473"/>
      <c r="AE63" s="473"/>
      <c r="AF63" s="473"/>
      <c r="AG63" s="473"/>
      <c r="AH63" s="473"/>
      <c r="AI63" s="473"/>
      <c r="AJ63" s="473"/>
      <c r="AK63" s="473"/>
      <c r="AL63" s="473"/>
      <c r="AM63" s="473"/>
      <c r="AN63" s="473"/>
      <c r="AO63" s="495"/>
      <c r="AP63" s="495"/>
      <c r="AQ63" s="495"/>
      <c r="AR63" s="495"/>
      <c r="AS63" s="488" t="e">
        <f t="shared" ref="AS63" si="4">AO63/$AO$77</f>
        <v>#DIV/0!</v>
      </c>
      <c r="AT63" s="488"/>
      <c r="AU63" s="489"/>
      <c r="AV63"/>
    </row>
    <row r="64" spans="1:48" ht="12" customHeight="1" x14ac:dyDescent="0.3">
      <c r="A64"/>
      <c r="B64" s="586"/>
      <c r="C64" s="587"/>
      <c r="D64" s="587"/>
      <c r="E64" s="587"/>
      <c r="F64" s="587"/>
      <c r="G64" s="587"/>
      <c r="H64" s="587"/>
      <c r="I64" s="587"/>
      <c r="J64" s="587"/>
      <c r="K64" s="587"/>
      <c r="L64" s="587"/>
      <c r="M64" s="587"/>
      <c r="N64" s="587"/>
      <c r="O64" s="587"/>
      <c r="P64" s="587"/>
      <c r="Q64" s="587"/>
      <c r="R64" s="587"/>
      <c r="S64" s="587"/>
      <c r="T64" s="469"/>
      <c r="U64" s="470"/>
      <c r="V64" s="470"/>
      <c r="W64" s="471"/>
      <c r="X64"/>
      <c r="Y64"/>
      <c r="Z64" s="472"/>
      <c r="AA64" s="473"/>
      <c r="AB64" s="473"/>
      <c r="AC64" s="473"/>
      <c r="AD64" s="473"/>
      <c r="AE64" s="473"/>
      <c r="AF64" s="473"/>
      <c r="AG64" s="473"/>
      <c r="AH64" s="473"/>
      <c r="AI64" s="473"/>
      <c r="AJ64" s="473"/>
      <c r="AK64" s="473"/>
      <c r="AL64" s="473"/>
      <c r="AM64" s="473"/>
      <c r="AN64" s="473"/>
      <c r="AO64" s="495"/>
      <c r="AP64" s="495"/>
      <c r="AQ64" s="495"/>
      <c r="AR64" s="495"/>
      <c r="AS64" s="488"/>
      <c r="AT64" s="488"/>
      <c r="AU64" s="489"/>
      <c r="AV64"/>
    </row>
    <row r="65" spans="1:48" ht="12" customHeight="1" x14ac:dyDescent="0.3">
      <c r="A65"/>
      <c r="B65" s="588"/>
      <c r="C65" s="589"/>
      <c r="D65" s="589"/>
      <c r="E65" s="589"/>
      <c r="F65" s="589"/>
      <c r="G65" s="589"/>
      <c r="H65" s="589"/>
      <c r="I65" s="589"/>
      <c r="J65" s="589"/>
      <c r="K65" s="589"/>
      <c r="L65" s="589"/>
      <c r="M65" s="589"/>
      <c r="N65" s="589"/>
      <c r="O65" s="589"/>
      <c r="P65" s="589"/>
      <c r="Q65" s="589"/>
      <c r="R65" s="589"/>
      <c r="S65" s="589"/>
      <c r="T65" s="480"/>
      <c r="U65" s="481"/>
      <c r="V65" s="481"/>
      <c r="W65" s="482"/>
      <c r="X65"/>
      <c r="Y65"/>
      <c r="Z65" s="474"/>
      <c r="AA65" s="475"/>
      <c r="AB65" s="475"/>
      <c r="AC65" s="475"/>
      <c r="AD65" s="475"/>
      <c r="AE65" s="475"/>
      <c r="AF65" s="475"/>
      <c r="AG65" s="475"/>
      <c r="AH65" s="475"/>
      <c r="AI65" s="475"/>
      <c r="AJ65" s="475"/>
      <c r="AK65" s="475"/>
      <c r="AL65" s="475"/>
      <c r="AM65" s="475"/>
      <c r="AN65" s="476"/>
      <c r="AO65" s="494"/>
      <c r="AP65" s="494"/>
      <c r="AQ65" s="494"/>
      <c r="AR65" s="494"/>
      <c r="AS65" s="486" t="e">
        <f t="shared" ref="AS65" si="5">AO65/$AO$77</f>
        <v>#DIV/0!</v>
      </c>
      <c r="AT65" s="486"/>
      <c r="AU65" s="487"/>
      <c r="AV65"/>
    </row>
    <row r="66" spans="1:48" ht="12" customHeight="1" x14ac:dyDescent="0.3">
      <c r="A66"/>
      <c r="B66" s="590"/>
      <c r="C66" s="591"/>
      <c r="D66" s="591"/>
      <c r="E66" s="591"/>
      <c r="F66" s="591"/>
      <c r="G66" s="591"/>
      <c r="H66" s="591"/>
      <c r="I66" s="591"/>
      <c r="J66" s="591"/>
      <c r="K66" s="591"/>
      <c r="L66" s="591"/>
      <c r="M66" s="591"/>
      <c r="N66" s="591"/>
      <c r="O66" s="591"/>
      <c r="P66" s="591"/>
      <c r="Q66" s="591"/>
      <c r="R66" s="591"/>
      <c r="S66" s="591"/>
      <c r="T66" s="483"/>
      <c r="U66" s="484"/>
      <c r="V66" s="484"/>
      <c r="W66" s="485"/>
      <c r="X66"/>
      <c r="Y66"/>
      <c r="Z66" s="477"/>
      <c r="AA66" s="478"/>
      <c r="AB66" s="478"/>
      <c r="AC66" s="478"/>
      <c r="AD66" s="478"/>
      <c r="AE66" s="478"/>
      <c r="AF66" s="478"/>
      <c r="AG66" s="478"/>
      <c r="AH66" s="478"/>
      <c r="AI66" s="478"/>
      <c r="AJ66" s="478"/>
      <c r="AK66" s="478"/>
      <c r="AL66" s="478"/>
      <c r="AM66" s="478"/>
      <c r="AN66" s="479"/>
      <c r="AO66" s="494"/>
      <c r="AP66" s="494"/>
      <c r="AQ66" s="494"/>
      <c r="AR66" s="494"/>
      <c r="AS66" s="486"/>
      <c r="AT66" s="486"/>
      <c r="AU66" s="487"/>
      <c r="AV66"/>
    </row>
    <row r="67" spans="1:48" ht="12" customHeight="1" x14ac:dyDescent="0.3">
      <c r="A67"/>
      <c r="B67" s="584"/>
      <c r="C67" s="585"/>
      <c r="D67" s="585"/>
      <c r="E67" s="585"/>
      <c r="F67" s="585"/>
      <c r="G67" s="585"/>
      <c r="H67" s="585"/>
      <c r="I67" s="585"/>
      <c r="J67" s="585"/>
      <c r="K67" s="585"/>
      <c r="L67" s="585"/>
      <c r="M67" s="585"/>
      <c r="N67" s="585"/>
      <c r="O67" s="585"/>
      <c r="P67" s="585"/>
      <c r="Q67" s="585"/>
      <c r="R67" s="585"/>
      <c r="S67" s="585"/>
      <c r="T67" s="466"/>
      <c r="U67" s="467"/>
      <c r="V67" s="467"/>
      <c r="W67" s="468"/>
      <c r="X67"/>
      <c r="Y67"/>
      <c r="Z67" s="472"/>
      <c r="AA67" s="473"/>
      <c r="AB67" s="473"/>
      <c r="AC67" s="473"/>
      <c r="AD67" s="473"/>
      <c r="AE67" s="473"/>
      <c r="AF67" s="473"/>
      <c r="AG67" s="473"/>
      <c r="AH67" s="473"/>
      <c r="AI67" s="473"/>
      <c r="AJ67" s="473"/>
      <c r="AK67" s="473"/>
      <c r="AL67" s="473"/>
      <c r="AM67" s="473"/>
      <c r="AN67" s="473"/>
      <c r="AO67" s="495"/>
      <c r="AP67" s="495"/>
      <c r="AQ67" s="495"/>
      <c r="AR67" s="495"/>
      <c r="AS67" s="488" t="e">
        <f t="shared" ref="AS67" si="6">AO67/$AO$77</f>
        <v>#DIV/0!</v>
      </c>
      <c r="AT67" s="488"/>
      <c r="AU67" s="489"/>
      <c r="AV67"/>
    </row>
    <row r="68" spans="1:48" ht="12" customHeight="1" x14ac:dyDescent="0.3">
      <c r="A68"/>
      <c r="B68" s="586"/>
      <c r="C68" s="587"/>
      <c r="D68" s="587"/>
      <c r="E68" s="587"/>
      <c r="F68" s="587"/>
      <c r="G68" s="587"/>
      <c r="H68" s="587"/>
      <c r="I68" s="587"/>
      <c r="J68" s="587"/>
      <c r="K68" s="587"/>
      <c r="L68" s="587"/>
      <c r="M68" s="587"/>
      <c r="N68" s="587"/>
      <c r="O68" s="587"/>
      <c r="P68" s="587"/>
      <c r="Q68" s="587"/>
      <c r="R68" s="587"/>
      <c r="S68" s="587"/>
      <c r="T68" s="469"/>
      <c r="U68" s="470"/>
      <c r="V68" s="470"/>
      <c r="W68" s="471"/>
      <c r="X68"/>
      <c r="Y68"/>
      <c r="Z68" s="472"/>
      <c r="AA68" s="473"/>
      <c r="AB68" s="473"/>
      <c r="AC68" s="473"/>
      <c r="AD68" s="473"/>
      <c r="AE68" s="473"/>
      <c r="AF68" s="473"/>
      <c r="AG68" s="473"/>
      <c r="AH68" s="473"/>
      <c r="AI68" s="473"/>
      <c r="AJ68" s="473"/>
      <c r="AK68" s="473"/>
      <c r="AL68" s="473"/>
      <c r="AM68" s="473"/>
      <c r="AN68" s="473"/>
      <c r="AO68" s="495"/>
      <c r="AP68" s="495"/>
      <c r="AQ68" s="495"/>
      <c r="AR68" s="495"/>
      <c r="AS68" s="488"/>
      <c r="AT68" s="488"/>
      <c r="AU68" s="489"/>
      <c r="AV68"/>
    </row>
    <row r="69" spans="1:48" ht="12" customHeight="1" x14ac:dyDescent="0.3">
      <c r="A69"/>
      <c r="B69" s="588"/>
      <c r="C69" s="589"/>
      <c r="D69" s="589"/>
      <c r="E69" s="589"/>
      <c r="F69" s="589"/>
      <c r="G69" s="589"/>
      <c r="H69" s="589"/>
      <c r="I69" s="589"/>
      <c r="J69" s="589"/>
      <c r="K69" s="589"/>
      <c r="L69" s="589"/>
      <c r="M69" s="589"/>
      <c r="N69" s="589"/>
      <c r="O69" s="589"/>
      <c r="P69" s="589"/>
      <c r="Q69" s="589"/>
      <c r="R69" s="589"/>
      <c r="S69" s="589"/>
      <c r="T69" s="480"/>
      <c r="U69" s="481"/>
      <c r="V69" s="481"/>
      <c r="W69" s="482"/>
      <c r="X69"/>
      <c r="Y69"/>
      <c r="Z69" s="474"/>
      <c r="AA69" s="475"/>
      <c r="AB69" s="475"/>
      <c r="AC69" s="475"/>
      <c r="AD69" s="475"/>
      <c r="AE69" s="475"/>
      <c r="AF69" s="475"/>
      <c r="AG69" s="475"/>
      <c r="AH69" s="475"/>
      <c r="AI69" s="475"/>
      <c r="AJ69" s="475"/>
      <c r="AK69" s="475"/>
      <c r="AL69" s="475"/>
      <c r="AM69" s="475"/>
      <c r="AN69" s="476"/>
      <c r="AO69" s="494"/>
      <c r="AP69" s="494"/>
      <c r="AQ69" s="494"/>
      <c r="AR69" s="494"/>
      <c r="AS69" s="486" t="e">
        <f t="shared" ref="AS69" si="7">AO69/$AO$77</f>
        <v>#DIV/0!</v>
      </c>
      <c r="AT69" s="486"/>
      <c r="AU69" s="487"/>
      <c r="AV69"/>
    </row>
    <row r="70" spans="1:48" ht="12" customHeight="1" x14ac:dyDescent="0.3">
      <c r="A70"/>
      <c r="B70" s="590"/>
      <c r="C70" s="591"/>
      <c r="D70" s="591"/>
      <c r="E70" s="591"/>
      <c r="F70" s="591"/>
      <c r="G70" s="591"/>
      <c r="H70" s="591"/>
      <c r="I70" s="591"/>
      <c r="J70" s="591"/>
      <c r="K70" s="591"/>
      <c r="L70" s="591"/>
      <c r="M70" s="591"/>
      <c r="N70" s="591"/>
      <c r="O70" s="591"/>
      <c r="P70" s="591"/>
      <c r="Q70" s="591"/>
      <c r="R70" s="591"/>
      <c r="S70" s="591"/>
      <c r="T70" s="483"/>
      <c r="U70" s="484"/>
      <c r="V70" s="484"/>
      <c r="W70" s="485"/>
      <c r="X70"/>
      <c r="Y70"/>
      <c r="Z70" s="477"/>
      <c r="AA70" s="478"/>
      <c r="AB70" s="478"/>
      <c r="AC70" s="478"/>
      <c r="AD70" s="478"/>
      <c r="AE70" s="478"/>
      <c r="AF70" s="478"/>
      <c r="AG70" s="478"/>
      <c r="AH70" s="478"/>
      <c r="AI70" s="478"/>
      <c r="AJ70" s="478"/>
      <c r="AK70" s="478"/>
      <c r="AL70" s="478"/>
      <c r="AM70" s="478"/>
      <c r="AN70" s="479"/>
      <c r="AO70" s="494"/>
      <c r="AP70" s="494"/>
      <c r="AQ70" s="494"/>
      <c r="AR70" s="494"/>
      <c r="AS70" s="486"/>
      <c r="AT70" s="486"/>
      <c r="AU70" s="487"/>
      <c r="AV70"/>
    </row>
    <row r="71" spans="1:48" ht="12" customHeight="1" x14ac:dyDescent="0.3">
      <c r="A71"/>
      <c r="B71" s="584"/>
      <c r="C71" s="585"/>
      <c r="D71" s="585"/>
      <c r="E71" s="585"/>
      <c r="F71" s="585"/>
      <c r="G71" s="585"/>
      <c r="H71" s="585"/>
      <c r="I71" s="585"/>
      <c r="J71" s="585"/>
      <c r="K71" s="585"/>
      <c r="L71" s="585"/>
      <c r="M71" s="585"/>
      <c r="N71" s="585"/>
      <c r="O71" s="585"/>
      <c r="P71" s="585"/>
      <c r="Q71" s="585"/>
      <c r="R71" s="585"/>
      <c r="S71" s="585"/>
      <c r="T71" s="466"/>
      <c r="U71" s="467"/>
      <c r="V71" s="467"/>
      <c r="W71" s="468"/>
      <c r="X71"/>
      <c r="Y71"/>
      <c r="Z71" s="472"/>
      <c r="AA71" s="473"/>
      <c r="AB71" s="473"/>
      <c r="AC71" s="473"/>
      <c r="AD71" s="473"/>
      <c r="AE71" s="473"/>
      <c r="AF71" s="473"/>
      <c r="AG71" s="473"/>
      <c r="AH71" s="473"/>
      <c r="AI71" s="473"/>
      <c r="AJ71" s="473"/>
      <c r="AK71" s="473"/>
      <c r="AL71" s="473"/>
      <c r="AM71" s="473"/>
      <c r="AN71" s="473"/>
      <c r="AO71" s="495"/>
      <c r="AP71" s="495"/>
      <c r="AQ71" s="495"/>
      <c r="AR71" s="495"/>
      <c r="AS71" s="488" t="e">
        <f t="shared" ref="AS71" si="8">AO71/$AO$77</f>
        <v>#DIV/0!</v>
      </c>
      <c r="AT71" s="488"/>
      <c r="AU71" s="489"/>
      <c r="AV71"/>
    </row>
    <row r="72" spans="1:48" ht="12" customHeight="1" x14ac:dyDescent="0.3">
      <c r="A72"/>
      <c r="B72" s="586"/>
      <c r="C72" s="587"/>
      <c r="D72" s="587"/>
      <c r="E72" s="587"/>
      <c r="F72" s="587"/>
      <c r="G72" s="587"/>
      <c r="H72" s="587"/>
      <c r="I72" s="587"/>
      <c r="J72" s="587"/>
      <c r="K72" s="587"/>
      <c r="L72" s="587"/>
      <c r="M72" s="587"/>
      <c r="N72" s="587"/>
      <c r="O72" s="587"/>
      <c r="P72" s="587"/>
      <c r="Q72" s="587"/>
      <c r="R72" s="587"/>
      <c r="S72" s="587"/>
      <c r="T72" s="469"/>
      <c r="U72" s="470"/>
      <c r="V72" s="470"/>
      <c r="W72" s="471"/>
      <c r="X72"/>
      <c r="Y72"/>
      <c r="Z72" s="472"/>
      <c r="AA72" s="473"/>
      <c r="AB72" s="473"/>
      <c r="AC72" s="473"/>
      <c r="AD72" s="473"/>
      <c r="AE72" s="473"/>
      <c r="AF72" s="473"/>
      <c r="AG72" s="473"/>
      <c r="AH72" s="473"/>
      <c r="AI72" s="473"/>
      <c r="AJ72" s="473"/>
      <c r="AK72" s="473"/>
      <c r="AL72" s="473"/>
      <c r="AM72" s="473"/>
      <c r="AN72" s="473"/>
      <c r="AO72" s="495"/>
      <c r="AP72" s="495"/>
      <c r="AQ72" s="495"/>
      <c r="AR72" s="495"/>
      <c r="AS72" s="488"/>
      <c r="AT72" s="488"/>
      <c r="AU72" s="489"/>
      <c r="AV72"/>
    </row>
    <row r="73" spans="1:48" ht="12" customHeight="1" x14ac:dyDescent="0.3">
      <c r="A73"/>
      <c r="B73" s="588"/>
      <c r="C73" s="589"/>
      <c r="D73" s="589"/>
      <c r="E73" s="589"/>
      <c r="F73" s="589"/>
      <c r="G73" s="589"/>
      <c r="H73" s="589"/>
      <c r="I73" s="589"/>
      <c r="J73" s="589"/>
      <c r="K73" s="589"/>
      <c r="L73" s="589"/>
      <c r="M73" s="589"/>
      <c r="N73" s="589"/>
      <c r="O73" s="589"/>
      <c r="P73" s="589"/>
      <c r="Q73" s="589"/>
      <c r="R73" s="589"/>
      <c r="S73" s="589"/>
      <c r="T73" s="480"/>
      <c r="U73" s="481"/>
      <c r="V73" s="481"/>
      <c r="W73" s="482"/>
      <c r="X73"/>
      <c r="Y73"/>
      <c r="Z73" s="498" t="s">
        <v>58</v>
      </c>
      <c r="AA73" s="499"/>
      <c r="AB73" s="499"/>
      <c r="AC73" s="499"/>
      <c r="AD73" s="499"/>
      <c r="AE73" s="499"/>
      <c r="AF73" s="499"/>
      <c r="AG73" s="499"/>
      <c r="AH73" s="499"/>
      <c r="AI73" s="499"/>
      <c r="AJ73" s="499"/>
      <c r="AK73" s="499"/>
      <c r="AL73" s="499"/>
      <c r="AM73" s="499"/>
      <c r="AN73" s="500"/>
      <c r="AO73" s="508" t="s">
        <v>814</v>
      </c>
      <c r="AP73" s="509"/>
      <c r="AQ73" s="509"/>
      <c r="AR73" s="509"/>
      <c r="AS73" s="509"/>
      <c r="AT73" s="509"/>
      <c r="AU73" s="510"/>
      <c r="AV73"/>
    </row>
    <row r="74" spans="1:48" ht="12" customHeight="1" thickBot="1" x14ac:dyDescent="0.35">
      <c r="A74"/>
      <c r="B74" s="590"/>
      <c r="C74" s="591"/>
      <c r="D74" s="591"/>
      <c r="E74" s="591"/>
      <c r="F74" s="591"/>
      <c r="G74" s="591"/>
      <c r="H74" s="591"/>
      <c r="I74" s="591"/>
      <c r="J74" s="591"/>
      <c r="K74" s="591"/>
      <c r="L74" s="591"/>
      <c r="M74" s="591"/>
      <c r="N74" s="591"/>
      <c r="O74" s="591"/>
      <c r="P74" s="591"/>
      <c r="Q74" s="591"/>
      <c r="R74" s="591"/>
      <c r="S74" s="591"/>
      <c r="T74" s="483"/>
      <c r="U74" s="484"/>
      <c r="V74" s="484"/>
      <c r="W74" s="485"/>
      <c r="X74"/>
      <c r="Y74"/>
      <c r="Z74" s="501"/>
      <c r="AA74" s="502"/>
      <c r="AB74" s="502"/>
      <c r="AC74" s="502"/>
      <c r="AD74" s="502"/>
      <c r="AE74" s="502"/>
      <c r="AF74" s="502"/>
      <c r="AG74" s="502"/>
      <c r="AH74" s="502"/>
      <c r="AI74" s="502"/>
      <c r="AJ74" s="502"/>
      <c r="AK74" s="502"/>
      <c r="AL74" s="502"/>
      <c r="AM74" s="502"/>
      <c r="AN74" s="503"/>
      <c r="AO74" s="511"/>
      <c r="AP74" s="512"/>
      <c r="AQ74" s="512"/>
      <c r="AR74" s="512"/>
      <c r="AS74" s="512"/>
      <c r="AT74" s="512"/>
      <c r="AU74" s="513"/>
      <c r="AV74"/>
    </row>
    <row r="75" spans="1:48" ht="12" customHeight="1" x14ac:dyDescent="0.3">
      <c r="A75"/>
      <c r="B75" s="584"/>
      <c r="C75" s="585"/>
      <c r="D75" s="585"/>
      <c r="E75" s="585"/>
      <c r="F75" s="585"/>
      <c r="G75" s="585"/>
      <c r="H75" s="585"/>
      <c r="I75" s="585"/>
      <c r="J75" s="585"/>
      <c r="K75" s="585"/>
      <c r="L75" s="585"/>
      <c r="M75" s="585"/>
      <c r="N75" s="585"/>
      <c r="O75" s="585"/>
      <c r="P75" s="585"/>
      <c r="Q75" s="585"/>
      <c r="R75" s="585"/>
      <c r="S75" s="585"/>
      <c r="T75" s="466"/>
      <c r="U75" s="467"/>
      <c r="V75" s="467"/>
      <c r="W75" s="468"/>
      <c r="X75"/>
      <c r="Y75"/>
      <c r="Z75" s="504" t="s">
        <v>116</v>
      </c>
      <c r="AA75" s="505"/>
      <c r="AB75" s="505"/>
      <c r="AC75" s="505"/>
      <c r="AD75" s="505"/>
      <c r="AE75" s="505"/>
      <c r="AF75" s="505"/>
      <c r="AG75" s="505"/>
      <c r="AH75" s="505"/>
      <c r="AI75" s="505"/>
      <c r="AJ75" s="505"/>
      <c r="AK75" s="505"/>
      <c r="AL75" s="505"/>
      <c r="AM75" s="505"/>
      <c r="AN75" s="505"/>
      <c r="AO75" s="496">
        <f>W34</f>
        <v>0</v>
      </c>
      <c r="AP75" s="496"/>
      <c r="AQ75" s="496"/>
      <c r="AR75" s="496"/>
      <c r="AS75" s="490" t="e">
        <f t="shared" ref="AS75" si="9">AO75/$AO$77</f>
        <v>#DIV/0!</v>
      </c>
      <c r="AT75" s="490"/>
      <c r="AU75" s="491"/>
      <c r="AV75"/>
    </row>
    <row r="76" spans="1:48" ht="12" customHeight="1" thickBot="1" x14ac:dyDescent="0.35">
      <c r="A76"/>
      <c r="B76" s="586"/>
      <c r="C76" s="587"/>
      <c r="D76" s="587"/>
      <c r="E76" s="587"/>
      <c r="F76" s="587"/>
      <c r="G76" s="587"/>
      <c r="H76" s="587"/>
      <c r="I76" s="587"/>
      <c r="J76" s="587"/>
      <c r="K76" s="587"/>
      <c r="L76" s="587"/>
      <c r="M76" s="587"/>
      <c r="N76" s="587"/>
      <c r="O76" s="587"/>
      <c r="P76" s="587"/>
      <c r="Q76" s="587"/>
      <c r="R76" s="587"/>
      <c r="S76" s="587"/>
      <c r="T76" s="469"/>
      <c r="U76" s="470"/>
      <c r="V76" s="470"/>
      <c r="W76" s="471"/>
      <c r="X76"/>
      <c r="Y76"/>
      <c r="Z76" s="506"/>
      <c r="AA76" s="507"/>
      <c r="AB76" s="507"/>
      <c r="AC76" s="507"/>
      <c r="AD76" s="507"/>
      <c r="AE76" s="507"/>
      <c r="AF76" s="507"/>
      <c r="AG76" s="507"/>
      <c r="AH76" s="507"/>
      <c r="AI76" s="507"/>
      <c r="AJ76" s="507"/>
      <c r="AK76" s="507"/>
      <c r="AL76" s="507"/>
      <c r="AM76" s="507"/>
      <c r="AN76" s="507"/>
      <c r="AO76" s="497"/>
      <c r="AP76" s="497"/>
      <c r="AQ76" s="497"/>
      <c r="AR76" s="497"/>
      <c r="AS76" s="492"/>
      <c r="AT76" s="492"/>
      <c r="AU76" s="493"/>
      <c r="AV76"/>
    </row>
    <row r="77" spans="1:48" ht="12" customHeight="1" x14ac:dyDescent="0.3">
      <c r="A77"/>
      <c r="B77" s="604" t="s">
        <v>124</v>
      </c>
      <c r="C77" s="605"/>
      <c r="D77" s="605"/>
      <c r="E77" s="605"/>
      <c r="F77" s="605"/>
      <c r="G77" s="605"/>
      <c r="H77" s="605"/>
      <c r="I77" s="605"/>
      <c r="J77" s="605"/>
      <c r="K77" s="605"/>
      <c r="L77" s="605"/>
      <c r="M77" s="605"/>
      <c r="N77" s="605"/>
      <c r="O77" s="605"/>
      <c r="P77" s="605"/>
      <c r="Q77" s="605"/>
      <c r="R77" s="605"/>
      <c r="S77" s="605"/>
      <c r="T77" s="613">
        <f>W21</f>
        <v>0</v>
      </c>
      <c r="U77" s="614"/>
      <c r="V77" s="614"/>
      <c r="W77" s="615"/>
      <c r="X77"/>
      <c r="Y77"/>
      <c r="Z77" s="608" t="s">
        <v>123</v>
      </c>
      <c r="AA77" s="609"/>
      <c r="AB77" s="609"/>
      <c r="AC77" s="609"/>
      <c r="AD77" s="609"/>
      <c r="AE77" s="609"/>
      <c r="AF77" s="609"/>
      <c r="AG77" s="609"/>
      <c r="AH77" s="609"/>
      <c r="AI77" s="609"/>
      <c r="AJ77" s="609"/>
      <c r="AK77" s="609"/>
      <c r="AL77" s="609"/>
      <c r="AM77" s="609"/>
      <c r="AN77" s="609"/>
      <c r="AO77" s="602">
        <f>T77</f>
        <v>0</v>
      </c>
      <c r="AP77" s="602"/>
      <c r="AQ77" s="602"/>
      <c r="AR77" s="602"/>
      <c r="AS77" s="598" t="e">
        <f t="shared" ref="AS77" si="10">AO77/$AO$77</f>
        <v>#DIV/0!</v>
      </c>
      <c r="AT77" s="598"/>
      <c r="AU77" s="599"/>
      <c r="AV77"/>
    </row>
    <row r="78" spans="1:48" ht="12" customHeight="1" thickBot="1" x14ac:dyDescent="0.35">
      <c r="A78"/>
      <c r="B78" s="606"/>
      <c r="C78" s="607"/>
      <c r="D78" s="607"/>
      <c r="E78" s="607"/>
      <c r="F78" s="607"/>
      <c r="G78" s="607"/>
      <c r="H78" s="607"/>
      <c r="I78" s="607"/>
      <c r="J78" s="607"/>
      <c r="K78" s="607"/>
      <c r="L78" s="607"/>
      <c r="M78" s="607"/>
      <c r="N78" s="607"/>
      <c r="O78" s="607"/>
      <c r="P78" s="607"/>
      <c r="Q78" s="607"/>
      <c r="R78" s="607"/>
      <c r="S78" s="607"/>
      <c r="T78" s="616"/>
      <c r="U78" s="617"/>
      <c r="V78" s="617"/>
      <c r="W78" s="618"/>
      <c r="X78"/>
      <c r="Y78"/>
      <c r="Z78" s="610"/>
      <c r="AA78" s="611"/>
      <c r="AB78" s="611"/>
      <c r="AC78" s="611"/>
      <c r="AD78" s="611"/>
      <c r="AE78" s="611"/>
      <c r="AF78" s="611"/>
      <c r="AG78" s="611"/>
      <c r="AH78" s="611"/>
      <c r="AI78" s="611"/>
      <c r="AJ78" s="611"/>
      <c r="AK78" s="611"/>
      <c r="AL78" s="611"/>
      <c r="AM78" s="611"/>
      <c r="AN78" s="611"/>
      <c r="AO78" s="603"/>
      <c r="AP78" s="603"/>
      <c r="AQ78" s="603"/>
      <c r="AR78" s="603"/>
      <c r="AS78" s="600"/>
      <c r="AT78" s="600"/>
      <c r="AU78" s="601"/>
      <c r="AV78"/>
    </row>
    <row r="79" spans="1:48" ht="12" customHeight="1"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1:48" ht="12" customHeight="1" x14ac:dyDescent="0.3">
      <c r="A80" s="284" t="s">
        <v>125</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row>
    <row r="81" spans="40:48" ht="12" customHeight="1" x14ac:dyDescent="0.3">
      <c r="AN81" s="312" t="s">
        <v>128</v>
      </c>
      <c r="AO81" s="312"/>
      <c r="AP81" s="312"/>
      <c r="AQ81" s="312"/>
      <c r="AS81" s="583" t="s">
        <v>753</v>
      </c>
      <c r="AT81" s="583"/>
      <c r="AU81" s="583"/>
      <c r="AV81" s="583"/>
    </row>
    <row r="82" spans="40:48" ht="12" customHeight="1" x14ac:dyDescent="0.3">
      <c r="AN82" s="312"/>
      <c r="AO82" s="312"/>
      <c r="AP82" s="312"/>
      <c r="AQ82" s="312"/>
      <c r="AS82" s="583"/>
      <c r="AT82" s="583"/>
      <c r="AU82" s="583"/>
      <c r="AV82" s="583"/>
    </row>
  </sheetData>
  <sheetProtection sheet="1" objects="1" scenarios="1"/>
  <mergeCells count="109">
    <mergeCell ref="B73:S74"/>
    <mergeCell ref="B75:S76"/>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AO61:AR62"/>
    <mergeCell ref="AO63:AR64"/>
    <mergeCell ref="Z61:AN62"/>
    <mergeCell ref="Z63:AN64"/>
    <mergeCell ref="B51:S52"/>
    <mergeCell ref="AS49:AU50"/>
    <mergeCell ref="B53:S54"/>
    <mergeCell ref="W18:AD19"/>
    <mergeCell ref="M25:T26"/>
    <mergeCell ref="AN81:AQ82"/>
    <mergeCell ref="AS81:AV82"/>
    <mergeCell ref="B55:S56"/>
    <mergeCell ref="B57:S58"/>
    <mergeCell ref="B59:S60"/>
    <mergeCell ref="B61:S62"/>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AS69:AU70"/>
    <mergeCell ref="AS71:AU72"/>
    <mergeCell ref="AS75:AU76"/>
    <mergeCell ref="AO65:AR66"/>
    <mergeCell ref="AO67:AR68"/>
    <mergeCell ref="AO69:AR70"/>
    <mergeCell ref="AO71:AR72"/>
    <mergeCell ref="AO75:AR76"/>
    <mergeCell ref="Z73:AN74"/>
    <mergeCell ref="Z75:AN76"/>
    <mergeCell ref="AO73:AU74"/>
    <mergeCell ref="T67:W68"/>
    <mergeCell ref="Z67:AN68"/>
    <mergeCell ref="Z69:AN70"/>
    <mergeCell ref="Z71:AN72"/>
    <mergeCell ref="Z65:AN66"/>
    <mergeCell ref="T75:W76"/>
    <mergeCell ref="T69:W70"/>
    <mergeCell ref="T71:W72"/>
    <mergeCell ref="T73:W74"/>
  </mergeCells>
  <conditionalFormatting sqref="B8">
    <cfRule type="cellIs" dxfId="147" priority="301" operator="equal">
      <formula>0</formula>
    </cfRule>
  </conditionalFormatting>
  <conditionalFormatting sqref="B51 B53 B55 B57 T51 T53 T55 T63 T67 T71 T75 T65 T69 T73 T77 T57 T59 T61">
    <cfRule type="cellIs" dxfId="146" priority="258" operator="equal">
      <formula>""</formula>
    </cfRule>
    <cfRule type="cellIs" dxfId="145" priority="259" operator="equal">
      <formula>0</formula>
    </cfRule>
  </conditionalFormatting>
  <conditionalFormatting sqref="B59">
    <cfRule type="cellIs" dxfId="144" priority="256" operator="equal">
      <formula>""</formula>
    </cfRule>
    <cfRule type="cellIs" dxfId="143" priority="257" operator="equal">
      <formula>0</formula>
    </cfRule>
  </conditionalFormatting>
  <conditionalFormatting sqref="B67">
    <cfRule type="cellIs" dxfId="142" priority="252" operator="equal">
      <formula>""</formula>
    </cfRule>
    <cfRule type="cellIs" dxfId="141" priority="253" operator="equal">
      <formula>0</formula>
    </cfRule>
  </conditionalFormatting>
  <conditionalFormatting sqref="B63">
    <cfRule type="cellIs" dxfId="140" priority="254" operator="equal">
      <formula>""</formula>
    </cfRule>
    <cfRule type="cellIs" dxfId="139" priority="255" operator="equal">
      <formula>0</formula>
    </cfRule>
  </conditionalFormatting>
  <conditionalFormatting sqref="B71">
    <cfRule type="cellIs" dxfId="138" priority="250" operator="equal">
      <formula>""</formula>
    </cfRule>
    <cfRule type="cellIs" dxfId="137" priority="251" operator="equal">
      <formula>0</formula>
    </cfRule>
  </conditionalFormatting>
  <conditionalFormatting sqref="B61">
    <cfRule type="cellIs" dxfId="136" priority="248" operator="equal">
      <formula>""</formula>
    </cfRule>
    <cfRule type="cellIs" dxfId="135" priority="249" operator="equal">
      <formula>0</formula>
    </cfRule>
  </conditionalFormatting>
  <conditionalFormatting sqref="B65">
    <cfRule type="cellIs" dxfId="134" priority="246" operator="equal">
      <formula>""</formula>
    </cfRule>
    <cfRule type="cellIs" dxfId="133" priority="247" operator="equal">
      <formula>0</formula>
    </cfRule>
  </conditionalFormatting>
  <conditionalFormatting sqref="B69">
    <cfRule type="cellIs" dxfId="132" priority="244" operator="equal">
      <formula>""</formula>
    </cfRule>
    <cfRule type="cellIs" dxfId="131" priority="245" operator="equal">
      <formula>0</formula>
    </cfRule>
  </conditionalFormatting>
  <conditionalFormatting sqref="B75">
    <cfRule type="cellIs" dxfId="130" priority="242" operator="equal">
      <formula>""</formula>
    </cfRule>
    <cfRule type="cellIs" dxfId="129" priority="243" operator="equal">
      <formula>0</formula>
    </cfRule>
  </conditionalFormatting>
  <conditionalFormatting sqref="B73">
    <cfRule type="cellIs" dxfId="128" priority="240" operator="equal">
      <formula>""</formula>
    </cfRule>
    <cfRule type="cellIs" dxfId="127" priority="241" operator="equal">
      <formula>0</formula>
    </cfRule>
  </conditionalFormatting>
  <conditionalFormatting sqref="B77">
    <cfRule type="cellIs" dxfId="126" priority="236" operator="equal">
      <formula>""</formula>
    </cfRule>
    <cfRule type="cellIs" dxfId="125"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24" priority="235" operator="equal">
      <formula>0</formula>
    </cfRule>
  </conditionalFormatting>
  <conditionalFormatting sqref="AO49 Z49">
    <cfRule type="cellIs" dxfId="123" priority="234" operator="equal">
      <formula>0</formula>
    </cfRule>
  </conditionalFormatting>
  <conditionalFormatting sqref="AS49">
    <cfRule type="cellIs" dxfId="122" priority="233" operator="equal">
      <formula>0</formula>
    </cfRule>
  </conditionalFormatting>
  <conditionalFormatting sqref="Z51">
    <cfRule type="cellIs" dxfId="121" priority="229" operator="equal">
      <formula>""</formula>
    </cfRule>
    <cfRule type="cellIs" dxfId="120" priority="230" operator="equal">
      <formula>0</formula>
    </cfRule>
  </conditionalFormatting>
  <conditionalFormatting sqref="Z51:AN52">
    <cfRule type="cellIs" dxfId="119" priority="228" operator="equal">
      <formula>0</formula>
    </cfRule>
  </conditionalFormatting>
  <conditionalFormatting sqref="AO51">
    <cfRule type="cellIs" dxfId="118" priority="226" operator="equal">
      <formula>""</formula>
    </cfRule>
    <cfRule type="cellIs" dxfId="117" priority="227" operator="equal">
      <formula>0</formula>
    </cfRule>
  </conditionalFormatting>
  <conditionalFormatting sqref="AO51">
    <cfRule type="cellIs" dxfId="116" priority="225" operator="equal">
      <formula>0</formula>
    </cfRule>
  </conditionalFormatting>
  <conditionalFormatting sqref="Z53">
    <cfRule type="cellIs" dxfId="115" priority="223" operator="equal">
      <formula>""</formula>
    </cfRule>
    <cfRule type="cellIs" dxfId="114" priority="224" operator="equal">
      <formula>0</formula>
    </cfRule>
  </conditionalFormatting>
  <conditionalFormatting sqref="Z53:AN54">
    <cfRule type="cellIs" dxfId="113" priority="222" operator="equal">
      <formula>0</formula>
    </cfRule>
  </conditionalFormatting>
  <conditionalFormatting sqref="Z55 Z59">
    <cfRule type="cellIs" dxfId="112" priority="220" operator="equal">
      <formula>""</formula>
    </cfRule>
    <cfRule type="cellIs" dxfId="111" priority="221" operator="equal">
      <formula>0</formula>
    </cfRule>
  </conditionalFormatting>
  <conditionalFormatting sqref="Z55:AN56 Z59:AN60">
    <cfRule type="cellIs" dxfId="110" priority="219" operator="equal">
      <formula>0</formula>
    </cfRule>
  </conditionalFormatting>
  <conditionalFormatting sqref="Z75">
    <cfRule type="cellIs" dxfId="109" priority="214" operator="equal">
      <formula>""</formula>
    </cfRule>
    <cfRule type="cellIs" dxfId="108" priority="215" operator="equal">
      <formula>0</formula>
    </cfRule>
  </conditionalFormatting>
  <conditionalFormatting sqref="Z75:AN76">
    <cfRule type="cellIs" dxfId="107" priority="213" operator="equal">
      <formula>0</formula>
    </cfRule>
  </conditionalFormatting>
  <conditionalFormatting sqref="AS53 AS57">
    <cfRule type="cellIs" dxfId="106" priority="192" operator="equal">
      <formula>0</formula>
    </cfRule>
  </conditionalFormatting>
  <conditionalFormatting sqref="Z77">
    <cfRule type="cellIs" dxfId="105" priority="211" operator="equal">
      <formula>""</formula>
    </cfRule>
    <cfRule type="cellIs" dxfId="104" priority="212" operator="equal">
      <formula>0</formula>
    </cfRule>
  </conditionalFormatting>
  <conditionalFormatting sqref="Z77:AN78">
    <cfRule type="cellIs" dxfId="103" priority="210" operator="equal">
      <formula>0</formula>
    </cfRule>
  </conditionalFormatting>
  <conditionalFormatting sqref="AO55 AO59 AO75">
    <cfRule type="cellIs" dxfId="102" priority="208" operator="equal">
      <formula>""</formula>
    </cfRule>
    <cfRule type="cellIs" dxfId="101" priority="209" operator="equal">
      <formula>0</formula>
    </cfRule>
  </conditionalFormatting>
  <conditionalFormatting sqref="AO55 AO59 AO75">
    <cfRule type="cellIs" dxfId="100" priority="207" operator="equal">
      <formula>0</formula>
    </cfRule>
  </conditionalFormatting>
  <conditionalFormatting sqref="AO53 AO57 AO77">
    <cfRule type="cellIs" dxfId="99" priority="205" operator="equal">
      <formula>""</formula>
    </cfRule>
    <cfRule type="cellIs" dxfId="98" priority="206" operator="equal">
      <formula>0</formula>
    </cfRule>
  </conditionalFormatting>
  <conditionalFormatting sqref="AO53 AO57 AO77">
    <cfRule type="cellIs" dxfId="97" priority="204" operator="equal">
      <formula>0</formula>
    </cfRule>
  </conditionalFormatting>
  <conditionalFormatting sqref="AS51">
    <cfRule type="cellIs" dxfId="96" priority="202" operator="equal">
      <formula>""</formula>
    </cfRule>
    <cfRule type="cellIs" dxfId="95" priority="203" operator="equal">
      <formula>0</formula>
    </cfRule>
  </conditionalFormatting>
  <conditionalFormatting sqref="AS51">
    <cfRule type="cellIs" dxfId="94" priority="201" operator="equal">
      <formula>0</formula>
    </cfRule>
  </conditionalFormatting>
  <conditionalFormatting sqref="AS77">
    <cfRule type="cellIs" dxfId="93" priority="199" operator="equal">
      <formula>""</formula>
    </cfRule>
    <cfRule type="cellIs" dxfId="92" priority="200" operator="equal">
      <formula>0</formula>
    </cfRule>
  </conditionalFormatting>
  <conditionalFormatting sqref="AS77">
    <cfRule type="cellIs" dxfId="91" priority="198" operator="equal">
      <formula>0</formula>
    </cfRule>
  </conditionalFormatting>
  <conditionalFormatting sqref="AS55 AS59 AS75">
    <cfRule type="cellIs" dxfId="90" priority="196" operator="equal">
      <formula>""</formula>
    </cfRule>
    <cfRule type="cellIs" dxfId="89" priority="197" operator="equal">
      <formula>0</formula>
    </cfRule>
  </conditionalFormatting>
  <conditionalFormatting sqref="AS55 AS59 AS75">
    <cfRule type="cellIs" dxfId="88" priority="195" operator="equal">
      <formula>0</formula>
    </cfRule>
  </conditionalFormatting>
  <conditionalFormatting sqref="AS53 AS57">
    <cfRule type="cellIs" dxfId="87" priority="193" operator="equal">
      <formula>""</formula>
    </cfRule>
    <cfRule type="cellIs" dxfId="86" priority="194" operator="equal">
      <formula>0</formula>
    </cfRule>
  </conditionalFormatting>
  <conditionalFormatting sqref="AO61 AO65 AO69">
    <cfRule type="cellIs" dxfId="85" priority="20" operator="equal">
      <formula>""</formula>
    </cfRule>
    <cfRule type="cellIs" dxfId="84" priority="21" operator="equal">
      <formula>0</formula>
    </cfRule>
  </conditionalFormatting>
  <conditionalFormatting sqref="AO61 AO65 AO69">
    <cfRule type="cellIs" dxfId="83" priority="19" operator="equal">
      <formula>0</formula>
    </cfRule>
  </conditionalFormatting>
  <conditionalFormatting sqref="Z57">
    <cfRule type="cellIs" dxfId="82" priority="47" operator="equal">
      <formula>""</formula>
    </cfRule>
    <cfRule type="cellIs" dxfId="81" priority="48" operator="equal">
      <formula>0</formula>
    </cfRule>
  </conditionalFormatting>
  <conditionalFormatting sqref="Z57:AN58">
    <cfRule type="cellIs" dxfId="80" priority="46" operator="equal">
      <formula>0</formula>
    </cfRule>
  </conditionalFormatting>
  <conditionalFormatting sqref="AS63 AS67 AS71">
    <cfRule type="cellIs" dxfId="79" priority="17" operator="equal">
      <formula>""</formula>
    </cfRule>
    <cfRule type="cellIs" dxfId="78" priority="18" operator="equal">
      <formula>0</formula>
    </cfRule>
  </conditionalFormatting>
  <conditionalFormatting sqref="AS63 AS67 AS71">
    <cfRule type="cellIs" dxfId="77" priority="16" operator="equal">
      <formula>0</formula>
    </cfRule>
  </conditionalFormatting>
  <conditionalFormatting sqref="AO63 AO67 AO71">
    <cfRule type="cellIs" dxfId="76" priority="23" operator="equal">
      <formula>""</formula>
    </cfRule>
    <cfRule type="cellIs" dxfId="75" priority="24" operator="equal">
      <formula>0</formula>
    </cfRule>
  </conditionalFormatting>
  <conditionalFormatting sqref="AO63 AO67 AO71">
    <cfRule type="cellIs" dxfId="74" priority="22" operator="equal">
      <formula>0</formula>
    </cfRule>
  </conditionalFormatting>
  <conditionalFormatting sqref="AS61 AS65 AS69">
    <cfRule type="cellIs" dxfId="73" priority="13" operator="equal">
      <formula>0</formula>
    </cfRule>
  </conditionalFormatting>
  <conditionalFormatting sqref="AS61 AS65 AS69">
    <cfRule type="cellIs" dxfId="72" priority="14" operator="equal">
      <formula>""</formula>
    </cfRule>
    <cfRule type="cellIs" dxfId="71" priority="15" operator="equal">
      <formula>0</formula>
    </cfRule>
  </conditionalFormatting>
  <conditionalFormatting sqref="Z61 Z65 Z69">
    <cfRule type="cellIs" dxfId="70" priority="11" operator="equal">
      <formula>""</formula>
    </cfRule>
    <cfRule type="cellIs" dxfId="69" priority="12" operator="equal">
      <formula>0</formula>
    </cfRule>
  </conditionalFormatting>
  <conditionalFormatting sqref="Z61:AN62 Z65:AN66 Z69:AN70">
    <cfRule type="cellIs" dxfId="68" priority="10" operator="equal">
      <formula>0</formula>
    </cfRule>
  </conditionalFormatting>
  <conditionalFormatting sqref="Z63 Z67 Z71">
    <cfRule type="cellIs" dxfId="67" priority="26" operator="equal">
      <formula>""</formula>
    </cfRule>
    <cfRule type="cellIs" dxfId="66" priority="27" operator="equal">
      <formula>0</formula>
    </cfRule>
  </conditionalFormatting>
  <conditionalFormatting sqref="Z63:AN64 Z67:AN68 Z71:AN72">
    <cfRule type="cellIs" dxfId="65" priority="25" operator="equal">
      <formula>0</formula>
    </cfRule>
  </conditionalFormatting>
  <conditionalFormatting sqref="AO73">
    <cfRule type="cellIs" dxfId="64" priority="8" operator="equal">
      <formula>""</formula>
    </cfRule>
    <cfRule type="cellIs" dxfId="63" priority="9" operator="equal">
      <formula>0</formula>
    </cfRule>
  </conditionalFormatting>
  <conditionalFormatting sqref="AO73">
    <cfRule type="cellIs" dxfId="62" priority="7" operator="equal">
      <formula>0</formula>
    </cfRule>
  </conditionalFormatting>
  <conditionalFormatting sqref="Z73">
    <cfRule type="cellIs" dxfId="61" priority="2" operator="equal">
      <formula>""</formula>
    </cfRule>
    <cfRule type="cellIs" dxfId="60" priority="3" operator="equal">
      <formula>0</formula>
    </cfRule>
  </conditionalFormatting>
  <conditionalFormatting sqref="Z73:AN74">
    <cfRule type="cellIs" dxfId="59" priority="1" operator="equal">
      <formula>0</formula>
    </cfRule>
  </conditionalFormatting>
  <hyperlinks>
    <hyperlink ref="AN81:AQ82" location="'Mise en oeuvre'!Zone_d_impression" tooltip="Mise en Oeuvre" display="précédent"/>
    <hyperlink ref="AS81:AV82" location="'Page de garde'!Zone_d_impression" tooltip="Accueil" display="Retour accueil"/>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2" id="{D84DB70F-BD6A-4599-AAC1-8AE00A7A7781}">
            <xm:f>Table!$G$11=1</xm:f>
            <x14:dxf>
              <font>
                <color theme="0"/>
              </font>
              <fill>
                <patternFill>
                  <bgColor theme="0"/>
                </patternFill>
              </fill>
              <border>
                <left/>
                <right/>
                <top/>
                <bottom/>
                <vertical/>
                <horizontal/>
              </border>
            </x14:dxf>
          </x14:cfRule>
          <xm:sqref>A80:AV80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186"/>
  <sheetViews>
    <sheetView showGridLines="0" topLeftCell="A138" zoomScale="95" zoomScaleNormal="95" workbookViewId="0">
      <selection activeCell="W103" sqref="W103:X104"/>
    </sheetView>
  </sheetViews>
  <sheetFormatPr baseColWidth="10" defaultColWidth="2.6640625" defaultRowHeight="12" customHeight="1" x14ac:dyDescent="0.3"/>
  <cols>
    <col min="1" max="48" width="2.6640625" style="18"/>
    <col min="49" max="58" width="2.6640625" style="29"/>
    <col min="59" max="61" width="2.6640625" style="19"/>
    <col min="62" max="66" width="2.6640625" style="29"/>
    <col min="67" max="16384" width="2.6640625" style="19"/>
  </cols>
  <sheetData>
    <row r="1" spans="1:56"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573" t="s">
        <v>677</v>
      </c>
      <c r="AO1" s="574"/>
      <c r="AP1" s="574"/>
      <c r="AQ1" s="574"/>
      <c r="AR1" s="574"/>
      <c r="AS1" s="574"/>
      <c r="AT1" s="574"/>
      <c r="AU1" s="574"/>
      <c r="AV1" s="575"/>
    </row>
    <row r="2" spans="1:56"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576"/>
      <c r="AO2" s="202"/>
      <c r="AP2" s="202"/>
      <c r="AQ2" s="202"/>
      <c r="AR2" s="202"/>
      <c r="AS2" s="202"/>
      <c r="AT2" s="202"/>
      <c r="AU2" s="202"/>
      <c r="AV2" s="577"/>
      <c r="AZ2" s="29" t="s">
        <v>690</v>
      </c>
    </row>
    <row r="3" spans="1:56"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578"/>
      <c r="AO3" s="579"/>
      <c r="AP3" s="579"/>
      <c r="AQ3" s="579"/>
      <c r="AR3" s="579"/>
      <c r="AS3" s="579"/>
      <c r="AT3" s="579"/>
      <c r="AU3" s="579"/>
      <c r="AV3" s="580"/>
      <c r="AZ3" s="29" t="s">
        <v>691</v>
      </c>
    </row>
    <row r="4" spans="1:56" ht="12" customHeight="1" thickTop="1" x14ac:dyDescent="0.3">
      <c r="A4" s="709" t="str">
        <f>CONCATENATE("ANNEE ", Identification!J5)</f>
        <v>ANNEE 2024</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row>
    <row r="5" spans="1:56" ht="12" customHeight="1" x14ac:dyDescent="0.3">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09"/>
    </row>
    <row r="6" spans="1:56" ht="12" customHeight="1" thickBot="1" x14ac:dyDescent="0.35">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row>
    <row r="7" spans="1:56" ht="12" customHeight="1" x14ac:dyDescent="0.3">
      <c r="A7"/>
      <c r="B7" s="335" t="s">
        <v>678</v>
      </c>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7"/>
      <c r="AV7"/>
    </row>
    <row r="8" spans="1:56" ht="12" customHeight="1" x14ac:dyDescent="0.3">
      <c r="A8"/>
      <c r="B8" s="338"/>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40"/>
      <c r="AV8"/>
    </row>
    <row r="9" spans="1:56" ht="12" customHeight="1" x14ac:dyDescent="0.3">
      <c r="A9"/>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V9"/>
    </row>
    <row r="10" spans="1:56" ht="12" customHeight="1" x14ac:dyDescent="0.3">
      <c r="A10"/>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V10"/>
    </row>
    <row r="11" spans="1:56" ht="12" customHeight="1" thickBot="1" x14ac:dyDescent="0.35">
      <c r="A11"/>
      <c r="B11" s="341"/>
      <c r="C11" s="342"/>
      <c r="D11" s="342"/>
      <c r="E11" s="342"/>
      <c r="F11" s="342"/>
      <c r="G11" s="342"/>
      <c r="H11" s="342"/>
      <c r="I11" s="342"/>
      <c r="J11" s="342"/>
      <c r="K11" s="342"/>
      <c r="L11" s="342"/>
      <c r="M11" s="342"/>
      <c r="N11" s="342"/>
      <c r="O11" s="342"/>
      <c r="P11" s="342"/>
      <c r="Q11" s="342"/>
      <c r="R11" s="342"/>
      <c r="S11" s="342"/>
      <c r="T11" s="342"/>
      <c r="U11" s="342"/>
      <c r="V11" s="342"/>
      <c r="W11" s="342"/>
      <c r="X11" s="342"/>
      <c r="Y11" s="342"/>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3"/>
      <c r="AV11"/>
    </row>
    <row r="12" spans="1:56" ht="12" customHeight="1"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row>
    <row r="13" spans="1:56" ht="12" customHeight="1"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row>
    <row r="14" spans="1:56" ht="12" customHeight="1" x14ac:dyDescent="0.3">
      <c r="A14"/>
      <c r="B14"/>
      <c r="C14"/>
      <c r="D14"/>
      <c r="E14" s="657" t="s">
        <v>679</v>
      </c>
      <c r="F14" s="657"/>
      <c r="G14" s="657"/>
      <c r="H14" s="657"/>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c r="AT14" s="657"/>
      <c r="AU14" s="657"/>
      <c r="AV14"/>
      <c r="AX14" s="691"/>
      <c r="AY14" s="691"/>
      <c r="AZ14" s="691"/>
      <c r="BA14" s="691"/>
      <c r="BB14" s="691"/>
      <c r="BC14" s="691"/>
      <c r="BD14" s="30"/>
    </row>
    <row r="15" spans="1:56" ht="12" customHeight="1" x14ac:dyDescent="0.3">
      <c r="A15"/>
      <c r="B15"/>
      <c r="C15"/>
      <c r="D15" s="9"/>
      <c r="E15" s="657"/>
      <c r="F15" s="657"/>
      <c r="G15" s="657"/>
      <c r="H15" s="657"/>
      <c r="I15" s="657"/>
      <c r="J15" s="657"/>
      <c r="K15" s="657"/>
      <c r="L15" s="657"/>
      <c r="M15" s="657"/>
      <c r="N15" s="657"/>
      <c r="O15" s="657"/>
      <c r="P15" s="657"/>
      <c r="Q15" s="657"/>
      <c r="R15" s="657"/>
      <c r="S15" s="657"/>
      <c r="T15" s="657"/>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c r="AT15" s="657"/>
      <c r="AU15" s="657"/>
      <c r="AV15"/>
      <c r="AX15" s="691"/>
      <c r="AY15" s="691"/>
      <c r="AZ15" s="691"/>
      <c r="BA15" s="691"/>
      <c r="BB15" s="691"/>
      <c r="BC15" s="691"/>
      <c r="BD15" s="30"/>
    </row>
    <row r="16" spans="1:56" ht="12" customHeight="1" x14ac:dyDescent="0.3">
      <c r="A16"/>
      <c r="B16"/>
      <c r="C16"/>
      <c r="D16"/>
      <c r="E16" s="657"/>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16"/>
    </row>
    <row r="17" spans="1:58" ht="12" customHeight="1"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6"/>
    </row>
    <row r="18" spans="1:58" ht="12" customHeight="1" x14ac:dyDescent="0.3">
      <c r="A18"/>
      <c r="B18"/>
      <c r="C18"/>
      <c r="D18"/>
      <c r="E18"/>
      <c r="F18" s="621" t="s">
        <v>680</v>
      </c>
      <c r="G18" s="622"/>
      <c r="H18" s="622"/>
      <c r="I18" s="622"/>
      <c r="J18" s="622"/>
      <c r="K18" s="622"/>
      <c r="L18" s="622"/>
      <c r="M18" s="622"/>
      <c r="N18" s="623"/>
      <c r="O18"/>
      <c r="P18" s="692" t="e">
        <f>VLOOKUP(AX18,[1]Projet!$A:$E,5,FALSE)</f>
        <v>#N/A</v>
      </c>
      <c r="Q18" s="693"/>
      <c r="R18"/>
      <c r="S18"/>
      <c r="T18"/>
      <c r="U18"/>
      <c r="V18"/>
      <c r="W18" s="621" t="s">
        <v>688</v>
      </c>
      <c r="X18" s="622"/>
      <c r="Y18" s="622"/>
      <c r="Z18" s="622"/>
      <c r="AA18" s="622"/>
      <c r="AB18" s="622"/>
      <c r="AC18" s="622"/>
      <c r="AD18" s="622"/>
      <c r="AE18" s="623"/>
      <c r="AF18"/>
      <c r="AG18" s="696" t="e">
        <f>VLOOKUP(AX18,[1]Projet!$A:$E,4,FALSE)</f>
        <v>#N/A</v>
      </c>
      <c r="AH18" s="697"/>
      <c r="AI18" s="697"/>
      <c r="AJ18" s="697"/>
      <c r="AK18" s="698"/>
      <c r="AL18"/>
      <c r="AM18" s="703" t="str">
        <f>IF(ISERROR(VLOOKUP(Grille_analyse!P24, 'Liste PBVB'!A:B, 2, FALSE)),"","PBVB")</f>
        <v/>
      </c>
      <c r="AN18" s="704"/>
      <c r="AO18" s="704"/>
      <c r="AP18" s="704"/>
      <c r="AQ18" s="704"/>
      <c r="AR18" s="704"/>
      <c r="AS18" s="704"/>
      <c r="AT18" s="704"/>
      <c r="AU18" s="705"/>
      <c r="AV18" s="16"/>
      <c r="AX18" s="702" t="str">
        <f>CONCATENATE(P24,P21)</f>
        <v>SOLIHA0</v>
      </c>
      <c r="AY18" s="702"/>
      <c r="AZ18" s="691"/>
      <c r="BA18" s="691"/>
      <c r="BB18" s="691"/>
      <c r="BC18" s="691"/>
      <c r="BD18" s="30"/>
    </row>
    <row r="19" spans="1:58" ht="12" customHeight="1" x14ac:dyDescent="0.3">
      <c r="A19"/>
      <c r="B19"/>
      <c r="C19"/>
      <c r="D19" s="9"/>
      <c r="E19" s="9"/>
      <c r="F19" s="624"/>
      <c r="G19" s="625"/>
      <c r="H19" s="625"/>
      <c r="I19" s="625"/>
      <c r="J19" s="625"/>
      <c r="K19" s="625"/>
      <c r="L19" s="625"/>
      <c r="M19" s="625"/>
      <c r="N19" s="626"/>
      <c r="O19"/>
      <c r="P19" s="694"/>
      <c r="Q19" s="695"/>
      <c r="R19"/>
      <c r="S19"/>
      <c r="T19"/>
      <c r="U19"/>
      <c r="V19"/>
      <c r="W19" s="624"/>
      <c r="X19" s="625"/>
      <c r="Y19" s="625"/>
      <c r="Z19" s="625"/>
      <c r="AA19" s="625"/>
      <c r="AB19" s="625"/>
      <c r="AC19" s="625"/>
      <c r="AD19" s="625"/>
      <c r="AE19" s="626"/>
      <c r="AF19"/>
      <c r="AG19" s="699"/>
      <c r="AH19" s="700"/>
      <c r="AI19" s="700"/>
      <c r="AJ19" s="700"/>
      <c r="AK19" s="701"/>
      <c r="AL19"/>
      <c r="AM19" s="706"/>
      <c r="AN19" s="707"/>
      <c r="AO19" s="707"/>
      <c r="AP19" s="707"/>
      <c r="AQ19" s="707"/>
      <c r="AR19" s="707"/>
      <c r="AS19" s="707"/>
      <c r="AT19" s="707"/>
      <c r="AU19" s="708"/>
      <c r="AV19" s="17"/>
      <c r="AX19" s="702"/>
      <c r="AY19" s="702"/>
      <c r="AZ19" s="691"/>
      <c r="BA19" s="691"/>
      <c r="BB19" s="691"/>
      <c r="BC19" s="691"/>
      <c r="BD19" s="30"/>
    </row>
    <row r="20" spans="1:58" ht="12" customHeight="1"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17"/>
      <c r="AV20" s="17"/>
    </row>
    <row r="21" spans="1:58" ht="12" customHeight="1" x14ac:dyDescent="0.3">
      <c r="A21"/>
      <c r="B21"/>
      <c r="C21"/>
      <c r="D21"/>
      <c r="E21"/>
      <c r="F21" s="621" t="s">
        <v>681</v>
      </c>
      <c r="G21" s="622"/>
      <c r="H21" s="622"/>
      <c r="I21" s="622"/>
      <c r="J21" s="622"/>
      <c r="K21" s="622"/>
      <c r="L21" s="622"/>
      <c r="M21" s="622"/>
      <c r="N21" s="623"/>
      <c r="O21"/>
      <c r="P21" s="664">
        <f>Identification!B10</f>
        <v>0</v>
      </c>
      <c r="Q21" s="665"/>
      <c r="R21" s="665"/>
      <c r="S21" s="665"/>
      <c r="T21" s="665"/>
      <c r="U21" s="665"/>
      <c r="V21" s="665"/>
      <c r="W21" s="665"/>
      <c r="X21" s="665"/>
      <c r="Y21" s="665"/>
      <c r="Z21" s="665"/>
      <c r="AA21" s="665"/>
      <c r="AB21" s="665"/>
      <c r="AC21" s="665"/>
      <c r="AD21" s="665"/>
      <c r="AE21" s="665"/>
      <c r="AF21" s="665"/>
      <c r="AG21" s="665"/>
      <c r="AH21" s="665"/>
      <c r="AI21" s="665"/>
      <c r="AJ21" s="665"/>
      <c r="AK21" s="665"/>
      <c r="AL21" s="665"/>
      <c r="AM21" s="665"/>
      <c r="AN21" s="665"/>
      <c r="AO21" s="665"/>
      <c r="AP21" s="665"/>
      <c r="AQ21" s="665"/>
      <c r="AR21" s="665"/>
      <c r="AS21" s="665"/>
      <c r="AT21" s="665"/>
      <c r="AU21" s="666"/>
      <c r="AV21"/>
      <c r="AZ21" s="691"/>
      <c r="BA21" s="691"/>
    </row>
    <row r="22" spans="1:58" ht="12" customHeight="1" x14ac:dyDescent="0.3">
      <c r="A22"/>
      <c r="B22"/>
      <c r="C22"/>
      <c r="D22" s="9"/>
      <c r="E22" s="9"/>
      <c r="F22" s="624"/>
      <c r="G22" s="625"/>
      <c r="H22" s="625"/>
      <c r="I22" s="625"/>
      <c r="J22" s="625"/>
      <c r="K22" s="625"/>
      <c r="L22" s="625"/>
      <c r="M22" s="625"/>
      <c r="N22" s="626"/>
      <c r="O22"/>
      <c r="P22" s="667"/>
      <c r="Q22" s="668"/>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9"/>
      <c r="AV22"/>
      <c r="AZ22" s="691"/>
      <c r="BA22" s="691"/>
    </row>
    <row r="23" spans="1:58" ht="12" customHeight="1" x14ac:dyDescent="0.3">
      <c r="A23"/>
      <c r="B23"/>
      <c r="C23"/>
      <c r="D23" s="9"/>
      <c r="E23" s="9"/>
      <c r="F23"/>
      <c r="G23"/>
      <c r="H23"/>
      <c r="I23"/>
      <c r="J23"/>
      <c r="K23"/>
      <c r="L23"/>
      <c r="M23"/>
      <c r="N23"/>
      <c r="O2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9"/>
      <c r="AV23"/>
      <c r="AW23" s="31"/>
      <c r="AX23" s="31"/>
    </row>
    <row r="24" spans="1:58" ht="12" customHeight="1" x14ac:dyDescent="0.3">
      <c r="A24"/>
      <c r="B24"/>
      <c r="C24"/>
      <c r="D24" s="9"/>
      <c r="E24" s="9"/>
      <c r="F24" s="621" t="s">
        <v>682</v>
      </c>
      <c r="G24" s="622"/>
      <c r="H24" s="622"/>
      <c r="I24" s="622"/>
      <c r="J24" s="622"/>
      <c r="K24" s="622"/>
      <c r="L24" s="622"/>
      <c r="M24" s="622"/>
      <c r="N24" s="623"/>
      <c r="O24"/>
      <c r="P24" s="664" t="s">
        <v>837</v>
      </c>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c r="AT24" s="665"/>
      <c r="AU24" s="666"/>
      <c r="AV24"/>
    </row>
    <row r="25" spans="1:58" ht="12" customHeight="1" x14ac:dyDescent="0.3">
      <c r="A25"/>
      <c r="B25"/>
      <c r="C25"/>
      <c r="D25" s="9"/>
      <c r="E25" s="9"/>
      <c r="F25" s="624"/>
      <c r="G25" s="625"/>
      <c r="H25" s="625"/>
      <c r="I25" s="625"/>
      <c r="J25" s="625"/>
      <c r="K25" s="625"/>
      <c r="L25" s="625"/>
      <c r="M25" s="625"/>
      <c r="N25" s="626"/>
      <c r="O25"/>
      <c r="P25" s="667"/>
      <c r="Q25" s="668"/>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9"/>
      <c r="AV25"/>
    </row>
    <row r="26" spans="1:58" ht="12" customHeight="1" x14ac:dyDescent="0.3">
      <c r="A26"/>
      <c r="B26"/>
      <c r="C26"/>
      <c r="D26" s="9"/>
      <c r="E26" s="9"/>
      <c r="F26" s="9"/>
      <c r="G26" s="9"/>
      <c r="H26" s="9"/>
      <c r="I26" s="9"/>
      <c r="J26" s="9"/>
      <c r="K26" s="9"/>
      <c r="L26" s="9"/>
      <c r="M26" s="9"/>
      <c r="N26" s="9"/>
      <c r="O26" s="9"/>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c r="AW26" s="31"/>
      <c r="AX26" s="31"/>
      <c r="AY26" s="31"/>
      <c r="AZ26" s="31"/>
      <c r="BA26" s="31"/>
      <c r="BB26" s="31"/>
      <c r="BC26" s="31"/>
      <c r="BD26" s="31"/>
      <c r="BE26" s="31"/>
    </row>
    <row r="27" spans="1:58" ht="12" customHeight="1" x14ac:dyDescent="0.3">
      <c r="A27"/>
      <c r="B27"/>
      <c r="C27"/>
      <c r="D27" s="9"/>
      <c r="E27" s="9"/>
      <c r="F27" s="621" t="s">
        <v>683</v>
      </c>
      <c r="G27" s="622"/>
      <c r="H27" s="622"/>
      <c r="I27" s="622"/>
      <c r="J27" s="622"/>
      <c r="K27" s="622"/>
      <c r="L27" s="622"/>
      <c r="M27" s="622"/>
      <c r="N27" s="623"/>
      <c r="O27" s="9"/>
      <c r="P27" s="664" t="s">
        <v>826</v>
      </c>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665"/>
      <c r="AQ27" s="665"/>
      <c r="AR27" s="665"/>
      <c r="AS27" s="665"/>
      <c r="AT27" s="665"/>
      <c r="AU27" s="666"/>
      <c r="AV27"/>
    </row>
    <row r="28" spans="1:58" ht="12" customHeight="1" x14ac:dyDescent="0.3">
      <c r="A28"/>
      <c r="B28"/>
      <c r="C28"/>
      <c r="D28" s="9"/>
      <c r="E28" s="9"/>
      <c r="F28" s="624"/>
      <c r="G28" s="625"/>
      <c r="H28" s="625"/>
      <c r="I28" s="625"/>
      <c r="J28" s="625"/>
      <c r="K28" s="625"/>
      <c r="L28" s="625"/>
      <c r="M28" s="625"/>
      <c r="N28" s="626"/>
      <c r="O28" s="9"/>
      <c r="P28" s="667"/>
      <c r="Q28" s="668"/>
      <c r="R28" s="668"/>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9"/>
      <c r="AV28"/>
    </row>
    <row r="29" spans="1:58" ht="12" customHeight="1" x14ac:dyDescent="0.3">
      <c r="A29"/>
      <c r="B29"/>
      <c r="C29"/>
      <c r="D29" s="9"/>
      <c r="E29" s="9"/>
      <c r="F29" s="9"/>
      <c r="G29" s="9"/>
      <c r="H29" s="9"/>
      <c r="I29" s="9"/>
      <c r="J29" s="9"/>
      <c r="K29" s="9"/>
      <c r="L29" s="9"/>
      <c r="M29" s="9"/>
      <c r="N29" s="9"/>
      <c r="O29" s="9"/>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
      <c r="AZ29" s="31"/>
      <c r="BF29" s="32"/>
    </row>
    <row r="30" spans="1:58" ht="24.75" customHeight="1" x14ac:dyDescent="0.3">
      <c r="A30"/>
      <c r="B30"/>
      <c r="C30"/>
      <c r="D30" s="9"/>
      <c r="E30" s="9"/>
      <c r="F30" s="621" t="s">
        <v>35</v>
      </c>
      <c r="G30" s="622"/>
      <c r="H30" s="622"/>
      <c r="I30" s="622"/>
      <c r="J30" s="622"/>
      <c r="K30" s="622"/>
      <c r="L30" s="622"/>
      <c r="M30" s="622"/>
      <c r="N30" s="623"/>
      <c r="O30" s="9"/>
      <c r="P30" s="670" t="e">
        <f>CONCATENATE("-",Table!J12,Table!K12,Table!J13,Table!K13,Table!J14,Table!K14,Table!J15,Table!K15,Table!J16,Table!K16,Table!J17,Table!K17,Table!J18,Table!K18,Table!J19,Table!K19,Table!J20,Table!K20,Table!J21,Table!K21,Table!J22,Table!K22,Table!J23,Table!K23,Table!J24,Table!K24,Table!J25,Table!K25,Table!J26,Table!K26,Table!J27,Table!K27,Table!J28,Table!K28)</f>
        <v>#REF!</v>
      </c>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2"/>
      <c r="AV30"/>
    </row>
    <row r="31" spans="1:58" ht="24.75" customHeight="1" x14ac:dyDescent="0.3">
      <c r="A31"/>
      <c r="B31"/>
      <c r="C31"/>
      <c r="D31" s="9"/>
      <c r="E31" s="9"/>
      <c r="F31" s="624"/>
      <c r="G31" s="625"/>
      <c r="H31" s="625"/>
      <c r="I31" s="625"/>
      <c r="J31" s="625"/>
      <c r="K31" s="625"/>
      <c r="L31" s="625"/>
      <c r="M31" s="625"/>
      <c r="N31" s="626"/>
      <c r="O31" s="9"/>
      <c r="P31" s="673"/>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4"/>
      <c r="AN31" s="674"/>
      <c r="AO31" s="674"/>
      <c r="AP31" s="674"/>
      <c r="AQ31" s="674"/>
      <c r="AR31" s="674"/>
      <c r="AS31" s="674"/>
      <c r="AT31" s="674"/>
      <c r="AU31" s="675"/>
      <c r="AV31"/>
    </row>
    <row r="32" spans="1:58" ht="12" customHeight="1" x14ac:dyDescent="0.3">
      <c r="A32"/>
      <c r="B32"/>
      <c r="C32"/>
      <c r="D32" s="9"/>
      <c r="E32" s="9"/>
      <c r="F32" s="9"/>
      <c r="G32" s="9"/>
      <c r="H32" s="9"/>
      <c r="I32" s="9"/>
      <c r="J32" s="9"/>
      <c r="K32" s="9"/>
      <c r="L32" s="9"/>
      <c r="M32" s="9"/>
      <c r="N32" s="9"/>
      <c r="O32" s="9"/>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
      <c r="AZ32" s="31"/>
    </row>
    <row r="33" spans="1:64" ht="20.25" customHeight="1" x14ac:dyDescent="0.3">
      <c r="A33"/>
      <c r="B33"/>
      <c r="C33"/>
      <c r="D33" s="9"/>
      <c r="E33" s="9"/>
      <c r="F33" s="621" t="s">
        <v>684</v>
      </c>
      <c r="G33" s="622"/>
      <c r="H33" s="622"/>
      <c r="I33" s="622"/>
      <c r="J33" s="622"/>
      <c r="K33" s="622"/>
      <c r="L33" s="622"/>
      <c r="M33" s="622"/>
      <c r="N33" s="623"/>
      <c r="O33" s="9"/>
      <c r="P33" s="670" t="e">
        <f>CONCATENATE("-",Table!J28,Table!K28,Table!J29,Table!K29,Table!J30,Table!K30,Table!J31,Table!K31,Table!J32,Table!K32,Table!J33,Table!K33,Table!J34,Table!K34,Table!J35,Table!K35)</f>
        <v>#REF!</v>
      </c>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2"/>
      <c r="AV33"/>
    </row>
    <row r="34" spans="1:64" ht="20.25" customHeight="1" x14ac:dyDescent="0.3">
      <c r="A34"/>
      <c r="B34"/>
      <c r="C34"/>
      <c r="D34"/>
      <c r="E34"/>
      <c r="F34" s="624"/>
      <c r="G34" s="625"/>
      <c r="H34" s="625"/>
      <c r="I34" s="625"/>
      <c r="J34" s="625"/>
      <c r="K34" s="625"/>
      <c r="L34" s="625"/>
      <c r="M34" s="625"/>
      <c r="N34" s="626"/>
      <c r="O34" s="9"/>
      <c r="P34" s="673"/>
      <c r="Q34" s="674"/>
      <c r="R34" s="674"/>
      <c r="S34" s="674"/>
      <c r="T34" s="674"/>
      <c r="U34" s="674"/>
      <c r="V34" s="674"/>
      <c r="W34" s="674"/>
      <c r="X34" s="674"/>
      <c r="Y34" s="674"/>
      <c r="Z34" s="674"/>
      <c r="AA34" s="674"/>
      <c r="AB34" s="674"/>
      <c r="AC34" s="674"/>
      <c r="AD34" s="674"/>
      <c r="AE34" s="674"/>
      <c r="AF34" s="674"/>
      <c r="AG34" s="674"/>
      <c r="AH34" s="674"/>
      <c r="AI34" s="674"/>
      <c r="AJ34" s="674"/>
      <c r="AK34" s="674"/>
      <c r="AL34" s="674"/>
      <c r="AM34" s="674"/>
      <c r="AN34" s="674"/>
      <c r="AO34" s="674"/>
      <c r="AP34" s="674"/>
      <c r="AQ34" s="674"/>
      <c r="AR34" s="674"/>
      <c r="AS34" s="674"/>
      <c r="AT34" s="674"/>
      <c r="AU34" s="675"/>
      <c r="AV34"/>
    </row>
    <row r="35" spans="1:64" ht="12" customHeight="1" x14ac:dyDescent="0.3">
      <c r="A35"/>
      <c r="B35"/>
      <c r="C35"/>
      <c r="D35"/>
      <c r="E35"/>
      <c r="F35"/>
      <c r="G35"/>
      <c r="H35"/>
      <c r="I35"/>
      <c r="J35"/>
      <c r="K35"/>
      <c r="L35"/>
      <c r="M35"/>
      <c r="N35"/>
      <c r="O35"/>
      <c r="P35"/>
      <c r="Q35"/>
      <c r="R35"/>
      <c r="S35"/>
      <c r="T35"/>
      <c r="U35"/>
      <c r="V35"/>
      <c r="W35"/>
      <c r="X35"/>
      <c r="Y35"/>
      <c r="Z35"/>
      <c r="AA35"/>
      <c r="AB35"/>
      <c r="AC35"/>
      <c r="AD35" s="9"/>
      <c r="AE35" s="9"/>
      <c r="AF35" s="9"/>
      <c r="AG35" s="9"/>
      <c r="AH35" s="9"/>
      <c r="AI35" s="9"/>
      <c r="AJ35" s="9"/>
      <c r="AK35" s="9"/>
      <c r="AL35" s="9"/>
      <c r="AM35"/>
      <c r="AN35"/>
      <c r="AO35"/>
      <c r="AP35"/>
      <c r="AQ35"/>
      <c r="AR35"/>
      <c r="AS35"/>
      <c r="AT35"/>
      <c r="AU35"/>
      <c r="AV35"/>
    </row>
    <row r="36" spans="1:64" ht="12" customHeight="1" x14ac:dyDescent="0.3">
      <c r="A36"/>
      <c r="B36"/>
      <c r="C36"/>
      <c r="D36"/>
      <c r="E36"/>
      <c r="F36" s="621" t="s">
        <v>685</v>
      </c>
      <c r="G36" s="622"/>
      <c r="H36" s="622"/>
      <c r="I36" s="622"/>
      <c r="J36" s="622"/>
      <c r="K36" s="622"/>
      <c r="L36" s="622"/>
      <c r="M36" s="622"/>
      <c r="N36" s="623"/>
      <c r="O36"/>
      <c r="P36" s="676" t="str">
        <f>CONCATENATE("-",Table!J36,Table!K36,Table!J37,Table!K37,Table!J38,Table!K38)</f>
        <v>-</v>
      </c>
      <c r="Q36" s="677"/>
      <c r="R36" s="677"/>
      <c r="S36" s="677"/>
      <c r="T36" s="677"/>
      <c r="U36" s="677"/>
      <c r="V36" s="677"/>
      <c r="W36" s="677"/>
      <c r="X36" s="677"/>
      <c r="Y36" s="677"/>
      <c r="Z36" s="677"/>
      <c r="AA36" s="677"/>
      <c r="AB36" s="677"/>
      <c r="AC36" s="678"/>
      <c r="AD36" s="9"/>
      <c r="AE36" s="621" t="s">
        <v>686</v>
      </c>
      <c r="AF36" s="622"/>
      <c r="AG36" s="622"/>
      <c r="AH36" s="622"/>
      <c r="AI36" s="622"/>
      <c r="AJ36" s="622"/>
      <c r="AK36" s="622"/>
      <c r="AL36" s="622"/>
      <c r="AM36" s="623"/>
      <c r="AN36"/>
      <c r="AO36" s="676">
        <f>SUM(Couverture_territoriale!$C$2:$C$253)</f>
        <v>0</v>
      </c>
      <c r="AP36" s="677"/>
      <c r="AQ36" s="677" t="s">
        <v>687</v>
      </c>
      <c r="AR36" s="677"/>
      <c r="AS36" s="677"/>
      <c r="AT36" s="677"/>
      <c r="AU36" s="678"/>
      <c r="AV36"/>
    </row>
    <row r="37" spans="1:64" ht="12" customHeight="1" x14ac:dyDescent="0.3">
      <c r="A37"/>
      <c r="B37"/>
      <c r="C37"/>
      <c r="D37"/>
      <c r="E37"/>
      <c r="F37" s="624"/>
      <c r="G37" s="625"/>
      <c r="H37" s="625"/>
      <c r="I37" s="625"/>
      <c r="J37" s="625"/>
      <c r="K37" s="625"/>
      <c r="L37" s="625"/>
      <c r="M37" s="625"/>
      <c r="N37" s="626"/>
      <c r="O37"/>
      <c r="P37" s="679"/>
      <c r="Q37" s="680"/>
      <c r="R37" s="680"/>
      <c r="S37" s="680"/>
      <c r="T37" s="680"/>
      <c r="U37" s="680"/>
      <c r="V37" s="680"/>
      <c r="W37" s="680"/>
      <c r="X37" s="680"/>
      <c r="Y37" s="680"/>
      <c r="Z37" s="680"/>
      <c r="AA37" s="680"/>
      <c r="AB37" s="680"/>
      <c r="AC37" s="681"/>
      <c r="AD37" s="9"/>
      <c r="AE37" s="624"/>
      <c r="AF37" s="625"/>
      <c r="AG37" s="625"/>
      <c r="AH37" s="625"/>
      <c r="AI37" s="625"/>
      <c r="AJ37" s="625"/>
      <c r="AK37" s="625"/>
      <c r="AL37" s="625"/>
      <c r="AM37" s="626"/>
      <c r="AN37"/>
      <c r="AO37" s="679"/>
      <c r="AP37" s="680"/>
      <c r="AQ37" s="680"/>
      <c r="AR37" s="680"/>
      <c r="AS37" s="680"/>
      <c r="AT37" s="680"/>
      <c r="AU37" s="681"/>
      <c r="AV37"/>
      <c r="BJ37" s="19"/>
      <c r="BK37" s="19"/>
      <c r="BL37" s="19"/>
    </row>
    <row r="38" spans="1:64" ht="12" customHeight="1" thickBot="1" x14ac:dyDescent="0.35">
      <c r="A38" s="284" t="s">
        <v>137</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row>
    <row r="39" spans="1:64" ht="12" customHeight="1" thickTop="1" x14ac:dyDescent="0.3">
      <c r="A39" s="196"/>
      <c r="B39" s="196"/>
      <c r="C39" s="196"/>
      <c r="D39" s="207">
        <f>$D$1</f>
        <v>0</v>
      </c>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573" t="s">
        <v>677</v>
      </c>
      <c r="AO39" s="574"/>
      <c r="AP39" s="574"/>
      <c r="AQ39" s="574"/>
      <c r="AR39" s="574"/>
      <c r="AS39" s="574"/>
      <c r="AT39" s="574"/>
      <c r="AU39" s="574"/>
      <c r="AV39" s="575"/>
    </row>
    <row r="40" spans="1:64" ht="12" customHeight="1" x14ac:dyDescent="0.3">
      <c r="A40" s="196"/>
      <c r="B40" s="196"/>
      <c r="C40" s="196"/>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576"/>
      <c r="AO40" s="202"/>
      <c r="AP40" s="202"/>
      <c r="AQ40" s="202"/>
      <c r="AR40" s="202"/>
      <c r="AS40" s="202"/>
      <c r="AT40" s="202"/>
      <c r="AU40" s="202"/>
      <c r="AV40" s="577"/>
    </row>
    <row r="41" spans="1:64" ht="12" customHeight="1" thickBot="1" x14ac:dyDescent="0.35">
      <c r="A41" s="196"/>
      <c r="B41" s="196"/>
      <c r="C41" s="196"/>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578"/>
      <c r="AO41" s="579"/>
      <c r="AP41" s="579"/>
      <c r="AQ41" s="579"/>
      <c r="AR41" s="579"/>
      <c r="AS41" s="579"/>
      <c r="AT41" s="579"/>
      <c r="AU41" s="579"/>
      <c r="AV41" s="580"/>
    </row>
    <row r="42" spans="1:64" ht="12" customHeight="1" thickTop="1" x14ac:dyDescent="0.3">
      <c r="A42"/>
      <c r="B42"/>
      <c r="C42"/>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30"/>
      <c r="AX42" s="30"/>
      <c r="AY42" s="30"/>
      <c r="AZ42" s="30"/>
      <c r="BA42" s="30"/>
      <c r="BB42" s="30"/>
      <c r="BC42" s="30"/>
      <c r="BD42" s="30"/>
    </row>
    <row r="43" spans="1:64" ht="12" customHeight="1" x14ac:dyDescent="0.3">
      <c r="A43"/>
      <c r="B43"/>
      <c r="C43"/>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30"/>
      <c r="AX43" s="30"/>
      <c r="AY43" s="30"/>
      <c r="AZ43" s="30"/>
      <c r="BA43" s="30"/>
      <c r="BB43" s="30"/>
      <c r="BC43" s="30"/>
      <c r="BD43" s="30"/>
    </row>
    <row r="44" spans="1:64" ht="12" customHeight="1" x14ac:dyDescent="0.3">
      <c r="A44"/>
      <c r="B44"/>
      <c r="C44"/>
      <c r="D44"/>
      <c r="E44" s="657" t="s">
        <v>689</v>
      </c>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57"/>
      <c r="AF44" s="657"/>
      <c r="AG44" s="657"/>
      <c r="AH44" s="657"/>
      <c r="AI44" s="657"/>
      <c r="AJ44" s="657"/>
      <c r="AK44" s="657"/>
      <c r="AL44" s="657"/>
      <c r="AM44" s="657"/>
      <c r="AN44" s="657"/>
      <c r="AO44" s="657"/>
      <c r="AP44" s="657"/>
      <c r="AQ44" s="657"/>
      <c r="AR44" s="657"/>
      <c r="AS44" s="657"/>
      <c r="AT44" s="657"/>
      <c r="AU44" s="657"/>
      <c r="AV44" s="9"/>
      <c r="AZ44" s="30"/>
      <c r="BA44" s="30"/>
      <c r="BB44" s="30"/>
      <c r="BC44" s="30"/>
      <c r="BD44" s="30"/>
    </row>
    <row r="45" spans="1:64" ht="12" customHeight="1" x14ac:dyDescent="0.3">
      <c r="A45"/>
      <c r="B45"/>
      <c r="C45"/>
      <c r="D45" s="9"/>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57"/>
      <c r="AF45" s="657"/>
      <c r="AG45" s="657"/>
      <c r="AH45" s="657"/>
      <c r="AI45" s="657"/>
      <c r="AJ45" s="657"/>
      <c r="AK45" s="657"/>
      <c r="AL45" s="657"/>
      <c r="AM45" s="657"/>
      <c r="AN45" s="657"/>
      <c r="AO45" s="657"/>
      <c r="AP45" s="657"/>
      <c r="AQ45" s="657"/>
      <c r="AR45" s="657"/>
      <c r="AS45" s="657"/>
      <c r="AT45" s="657"/>
      <c r="AU45" s="657"/>
      <c r="AV45" s="9"/>
      <c r="AZ45" s="30"/>
      <c r="BA45" s="30"/>
      <c r="BB45" s="30"/>
      <c r="BC45" s="30"/>
      <c r="BD45" s="30"/>
    </row>
    <row r="46" spans="1:64" ht="12" customHeight="1" x14ac:dyDescent="0.3">
      <c r="A46"/>
      <c r="B46"/>
      <c r="C46"/>
      <c r="D46"/>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F46" s="657"/>
      <c r="AG46" s="657"/>
      <c r="AH46" s="657"/>
      <c r="AI46" s="657"/>
      <c r="AJ46" s="657"/>
      <c r="AK46" s="657"/>
      <c r="AL46" s="657"/>
      <c r="AM46" s="657"/>
      <c r="AN46" s="657"/>
      <c r="AO46" s="657"/>
      <c r="AP46" s="657"/>
      <c r="AQ46" s="657"/>
      <c r="AR46" s="657"/>
      <c r="AS46" s="657"/>
      <c r="AT46" s="657"/>
      <c r="AU46" s="657"/>
      <c r="AV46" s="9"/>
      <c r="AZ46" s="30"/>
      <c r="BA46" s="30"/>
      <c r="BB46" s="30"/>
      <c r="BC46" s="30"/>
      <c r="BD46" s="30"/>
    </row>
    <row r="47" spans="1:64" ht="12" customHeight="1" thickBot="1" x14ac:dyDescent="0.35">
      <c r="A47"/>
      <c r="B47"/>
      <c r="C47"/>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Z47" s="30"/>
      <c r="BA47" s="30"/>
      <c r="BB47" s="30"/>
      <c r="BC47" s="30"/>
      <c r="BD47" s="30"/>
    </row>
    <row r="48" spans="1:64" ht="12" customHeight="1" x14ac:dyDescent="0.3">
      <c r="A48"/>
      <c r="B48"/>
      <c r="C48" s="40"/>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2"/>
      <c r="AV48" s="9"/>
      <c r="AZ48" s="30"/>
      <c r="BA48" s="30"/>
      <c r="BB48" s="30"/>
      <c r="BC48" s="30"/>
      <c r="BD48" s="30"/>
    </row>
    <row r="49" spans="1:56" ht="12" customHeight="1" x14ac:dyDescent="0.3">
      <c r="A49"/>
      <c r="B49"/>
      <c r="C49" s="43"/>
      <c r="D49" s="658">
        <v>1</v>
      </c>
      <c r="E49" s="659"/>
      <c r="F49" s="659"/>
      <c r="G49" s="48"/>
      <c r="H49" s="682" t="s">
        <v>692</v>
      </c>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48"/>
      <c r="AM49" s="685"/>
      <c r="AN49" s="685"/>
      <c r="AO49" s="686"/>
      <c r="AP49" s="9"/>
      <c r="AQ49" s="9"/>
      <c r="AR49" s="9"/>
      <c r="AS49" s="9"/>
      <c r="AT49" s="9"/>
      <c r="AU49" s="44"/>
      <c r="AV49" s="9"/>
      <c r="AZ49" s="30"/>
      <c r="BA49" s="30"/>
      <c r="BB49" s="30"/>
      <c r="BC49" s="30"/>
      <c r="BD49" s="30"/>
    </row>
    <row r="50" spans="1:56" ht="12" customHeight="1" x14ac:dyDescent="0.3">
      <c r="A50"/>
      <c r="B50"/>
      <c r="C50" s="43"/>
      <c r="D50" s="660"/>
      <c r="E50" s="661"/>
      <c r="F50" s="661"/>
      <c r="G50" s="9"/>
      <c r="H50" s="683"/>
      <c r="I50" s="683"/>
      <c r="J50" s="683"/>
      <c r="K50" s="683"/>
      <c r="L50" s="683"/>
      <c r="M50" s="683"/>
      <c r="N50" s="683"/>
      <c r="O50" s="683"/>
      <c r="P50" s="683"/>
      <c r="Q50" s="683"/>
      <c r="R50" s="683"/>
      <c r="S50" s="683"/>
      <c r="T50" s="683"/>
      <c r="U50" s="683"/>
      <c r="V50" s="683"/>
      <c r="W50" s="683"/>
      <c r="X50" s="683"/>
      <c r="Y50" s="683"/>
      <c r="Z50" s="683"/>
      <c r="AA50" s="683"/>
      <c r="AB50" s="683"/>
      <c r="AC50" s="683"/>
      <c r="AD50" s="683"/>
      <c r="AE50" s="683"/>
      <c r="AF50" s="683"/>
      <c r="AG50" s="683"/>
      <c r="AH50" s="683"/>
      <c r="AI50" s="683"/>
      <c r="AJ50" s="683"/>
      <c r="AK50" s="683"/>
      <c r="AL50" s="9"/>
      <c r="AM50" s="687"/>
      <c r="AN50" s="687"/>
      <c r="AO50" s="688"/>
      <c r="AP50" s="9"/>
      <c r="AQ50" s="9"/>
      <c r="AR50" s="9"/>
      <c r="AS50" s="9"/>
      <c r="AT50" s="9"/>
      <c r="AU50" s="44"/>
      <c r="AV50" s="9"/>
      <c r="AZ50" s="30"/>
      <c r="BA50" s="30"/>
      <c r="BB50" s="30"/>
      <c r="BC50" s="30"/>
      <c r="BD50" s="30"/>
    </row>
    <row r="51" spans="1:56" ht="12" customHeight="1" x14ac:dyDescent="0.3">
      <c r="A51"/>
      <c r="B51"/>
      <c r="C51" s="43"/>
      <c r="D51" s="662"/>
      <c r="E51" s="663"/>
      <c r="F51" s="663"/>
      <c r="G51" s="49"/>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K51" s="684"/>
      <c r="AL51" s="49"/>
      <c r="AM51" s="689"/>
      <c r="AN51" s="689"/>
      <c r="AO51" s="690"/>
      <c r="AP51" s="9"/>
      <c r="AQ51" s="9"/>
      <c r="AR51" s="9"/>
      <c r="AS51" s="9"/>
      <c r="AT51" s="9"/>
      <c r="AU51" s="44"/>
      <c r="AV51" s="9"/>
      <c r="AZ51" s="30"/>
      <c r="BA51" s="30"/>
      <c r="BB51" s="30"/>
      <c r="BC51" s="30"/>
      <c r="BD51" s="30"/>
    </row>
    <row r="52" spans="1:56" ht="12" customHeight="1" x14ac:dyDescent="0.3">
      <c r="A52"/>
      <c r="B52"/>
      <c r="C52" s="43"/>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44"/>
      <c r="AV52" s="9"/>
      <c r="AZ52" s="30"/>
      <c r="BA52" s="30"/>
      <c r="BB52" s="30"/>
      <c r="BC52" s="30"/>
      <c r="BD52" s="30"/>
    </row>
    <row r="53" spans="1:56" ht="12" customHeight="1" x14ac:dyDescent="0.3">
      <c r="A53"/>
      <c r="B53"/>
      <c r="C53" s="43"/>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44"/>
      <c r="AV53" s="9"/>
      <c r="AZ53" s="30"/>
      <c r="BA53" s="30"/>
      <c r="BB53" s="30"/>
      <c r="BC53" s="30"/>
      <c r="BD53" s="30"/>
    </row>
    <row r="54" spans="1:56" ht="12" customHeight="1" x14ac:dyDescent="0.3">
      <c r="A54"/>
      <c r="B54"/>
      <c r="C54" s="43"/>
      <c r="D54" s="658">
        <f>D49+1</f>
        <v>2</v>
      </c>
      <c r="E54" s="659"/>
      <c r="F54" s="659"/>
      <c r="G54" s="48"/>
      <c r="H54" s="682" t="s">
        <v>827</v>
      </c>
      <c r="I54" s="682"/>
      <c r="J54" s="682"/>
      <c r="K54" s="682"/>
      <c r="L54" s="682"/>
      <c r="M54" s="682"/>
      <c r="N54" s="682"/>
      <c r="O54" s="682"/>
      <c r="P54" s="682"/>
      <c r="Q54" s="682"/>
      <c r="R54" s="682"/>
      <c r="S54" s="682"/>
      <c r="T54" s="682"/>
      <c r="U54" s="682"/>
      <c r="V54" s="682"/>
      <c r="W54" s="682"/>
      <c r="X54" s="682"/>
      <c r="Y54" s="682"/>
      <c r="Z54" s="682"/>
      <c r="AA54" s="682"/>
      <c r="AB54" s="682"/>
      <c r="AC54" s="682"/>
      <c r="AD54" s="682"/>
      <c r="AE54" s="682"/>
      <c r="AF54" s="682"/>
      <c r="AG54" s="682"/>
      <c r="AH54" s="682"/>
      <c r="AI54" s="682"/>
      <c r="AJ54" s="682"/>
      <c r="AK54" s="682"/>
      <c r="AL54" s="48"/>
      <c r="AM54" s="685"/>
      <c r="AN54" s="685"/>
      <c r="AO54" s="686"/>
      <c r="AP54" s="9"/>
      <c r="AQ54" s="9"/>
      <c r="AR54" s="9"/>
      <c r="AS54" s="9"/>
      <c r="AT54" s="9"/>
      <c r="AU54" s="44"/>
      <c r="AV54" s="9"/>
      <c r="AZ54" s="30"/>
      <c r="BA54" s="30"/>
      <c r="BB54" s="30"/>
      <c r="BC54" s="30"/>
      <c r="BD54" s="30"/>
    </row>
    <row r="55" spans="1:56" ht="12" customHeight="1" x14ac:dyDescent="0.3">
      <c r="A55"/>
      <c r="B55"/>
      <c r="C55" s="43"/>
      <c r="D55" s="660"/>
      <c r="E55" s="661"/>
      <c r="F55" s="661"/>
      <c r="G55" s="9"/>
      <c r="H55" s="683"/>
      <c r="I55" s="683"/>
      <c r="J55" s="683"/>
      <c r="K55" s="683"/>
      <c r="L55" s="683"/>
      <c r="M55" s="683"/>
      <c r="N55" s="683"/>
      <c r="O55" s="683"/>
      <c r="P55" s="683"/>
      <c r="Q55" s="683"/>
      <c r="R55" s="683"/>
      <c r="S55" s="683"/>
      <c r="T55" s="683"/>
      <c r="U55" s="683"/>
      <c r="V55" s="683"/>
      <c r="W55" s="683"/>
      <c r="X55" s="683"/>
      <c r="Y55" s="683"/>
      <c r="Z55" s="683"/>
      <c r="AA55" s="683"/>
      <c r="AB55" s="683"/>
      <c r="AC55" s="683"/>
      <c r="AD55" s="683"/>
      <c r="AE55" s="683"/>
      <c r="AF55" s="683"/>
      <c r="AG55" s="683"/>
      <c r="AH55" s="683"/>
      <c r="AI55" s="683"/>
      <c r="AJ55" s="683"/>
      <c r="AK55" s="683"/>
      <c r="AL55" s="9"/>
      <c r="AM55" s="687"/>
      <c r="AN55" s="687"/>
      <c r="AO55" s="688"/>
      <c r="AP55" s="9"/>
      <c r="AQ55" s="9"/>
      <c r="AR55" s="9"/>
      <c r="AS55" s="9"/>
      <c r="AT55" s="9"/>
      <c r="AU55" s="44"/>
      <c r="AV55" s="9"/>
      <c r="AZ55" s="30"/>
      <c r="BA55" s="30"/>
      <c r="BB55" s="30"/>
      <c r="BC55" s="30"/>
      <c r="BD55" s="30"/>
    </row>
    <row r="56" spans="1:56" ht="12" customHeight="1" x14ac:dyDescent="0.3">
      <c r="A56"/>
      <c r="B56"/>
      <c r="C56" s="43"/>
      <c r="D56" s="662"/>
      <c r="E56" s="663"/>
      <c r="F56" s="663"/>
      <c r="G56" s="49"/>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49"/>
      <c r="AM56" s="689"/>
      <c r="AN56" s="689"/>
      <c r="AO56" s="690"/>
      <c r="AP56" s="9"/>
      <c r="AQ56" s="9"/>
      <c r="AR56" s="9"/>
      <c r="AS56" s="9"/>
      <c r="AT56" s="9"/>
      <c r="AU56" s="44"/>
      <c r="AV56" s="9"/>
      <c r="AZ56" s="30"/>
      <c r="BA56" s="30"/>
      <c r="BB56" s="30"/>
      <c r="BC56" s="30"/>
      <c r="BD56" s="30"/>
    </row>
    <row r="57" spans="1:56" ht="12" customHeight="1" x14ac:dyDescent="0.3">
      <c r="A57"/>
      <c r="B57"/>
      <c r="C57" s="43"/>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44"/>
      <c r="AV57" s="9"/>
      <c r="AZ57" s="30"/>
      <c r="BA57" s="30"/>
      <c r="BB57" s="30"/>
      <c r="BC57" s="30"/>
      <c r="BD57" s="30"/>
    </row>
    <row r="58" spans="1:56" ht="12" customHeight="1" x14ac:dyDescent="0.3">
      <c r="A58"/>
      <c r="B58"/>
      <c r="C58" s="43"/>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44"/>
      <c r="AV58" s="9"/>
      <c r="AZ58" s="30"/>
      <c r="BA58" s="30"/>
      <c r="BB58" s="30"/>
      <c r="BC58" s="30"/>
      <c r="BD58" s="30"/>
    </row>
    <row r="59" spans="1:56" ht="12" customHeight="1" x14ac:dyDescent="0.3">
      <c r="A59"/>
      <c r="B59"/>
      <c r="C59" s="43"/>
      <c r="D59" s="658">
        <f>D54+1</f>
        <v>3</v>
      </c>
      <c r="E59" s="659"/>
      <c r="F59" s="659"/>
      <c r="G59" s="48"/>
      <c r="H59" s="682" t="s">
        <v>693</v>
      </c>
      <c r="I59" s="682"/>
      <c r="J59" s="682"/>
      <c r="K59" s="682"/>
      <c r="L59" s="682"/>
      <c r="M59" s="682"/>
      <c r="N59" s="682"/>
      <c r="O59" s="682"/>
      <c r="P59" s="682"/>
      <c r="Q59" s="682"/>
      <c r="R59" s="682"/>
      <c r="S59" s="682"/>
      <c r="T59" s="682"/>
      <c r="U59" s="682"/>
      <c r="V59" s="682"/>
      <c r="W59" s="682"/>
      <c r="X59" s="682"/>
      <c r="Y59" s="682"/>
      <c r="Z59" s="682"/>
      <c r="AA59" s="682"/>
      <c r="AB59" s="682"/>
      <c r="AC59" s="682"/>
      <c r="AD59" s="682"/>
      <c r="AE59" s="682"/>
      <c r="AF59" s="682"/>
      <c r="AG59" s="682"/>
      <c r="AH59" s="682"/>
      <c r="AI59" s="682"/>
      <c r="AJ59" s="682"/>
      <c r="AK59" s="682"/>
      <c r="AL59" s="48"/>
      <c r="AM59" s="685"/>
      <c r="AN59" s="685"/>
      <c r="AO59" s="686"/>
      <c r="AP59" s="9"/>
      <c r="AQ59" s="9"/>
      <c r="AR59" s="9"/>
      <c r="AS59" s="9"/>
      <c r="AT59" s="9"/>
      <c r="AU59" s="44"/>
      <c r="AV59" s="9"/>
      <c r="AZ59" s="30"/>
      <c r="BA59" s="30"/>
      <c r="BB59" s="30"/>
      <c r="BC59" s="30"/>
      <c r="BD59" s="30"/>
    </row>
    <row r="60" spans="1:56" ht="12" customHeight="1" x14ac:dyDescent="0.3">
      <c r="A60"/>
      <c r="B60"/>
      <c r="C60" s="43"/>
      <c r="D60" s="660"/>
      <c r="E60" s="661"/>
      <c r="F60" s="661"/>
      <c r="G60" s="9"/>
      <c r="H60" s="683"/>
      <c r="I60" s="683"/>
      <c r="J60" s="683"/>
      <c r="K60" s="683"/>
      <c r="L60" s="683"/>
      <c r="M60" s="683"/>
      <c r="N60" s="683"/>
      <c r="O60" s="683"/>
      <c r="P60" s="683"/>
      <c r="Q60" s="683"/>
      <c r="R60" s="683"/>
      <c r="S60" s="683"/>
      <c r="T60" s="683"/>
      <c r="U60" s="683"/>
      <c r="V60" s="683"/>
      <c r="W60" s="683"/>
      <c r="X60" s="683"/>
      <c r="Y60" s="683"/>
      <c r="Z60" s="683"/>
      <c r="AA60" s="683"/>
      <c r="AB60" s="683"/>
      <c r="AC60" s="683"/>
      <c r="AD60" s="683"/>
      <c r="AE60" s="683"/>
      <c r="AF60" s="683"/>
      <c r="AG60" s="683"/>
      <c r="AH60" s="683"/>
      <c r="AI60" s="683"/>
      <c r="AJ60" s="683"/>
      <c r="AK60" s="683"/>
      <c r="AL60" s="9"/>
      <c r="AM60" s="687"/>
      <c r="AN60" s="687"/>
      <c r="AO60" s="688"/>
      <c r="AP60" s="9"/>
      <c r="AQ60" s="9"/>
      <c r="AR60" s="9"/>
      <c r="AS60" s="9"/>
      <c r="AT60" s="9"/>
      <c r="AU60" s="44"/>
      <c r="AV60" s="9"/>
      <c r="AZ60" s="30"/>
      <c r="BA60" s="30"/>
      <c r="BB60" s="30"/>
      <c r="BC60" s="30"/>
      <c r="BD60" s="30"/>
    </row>
    <row r="61" spans="1:56" ht="12" customHeight="1" x14ac:dyDescent="0.3">
      <c r="A61"/>
      <c r="B61"/>
      <c r="C61" s="43"/>
      <c r="D61" s="662"/>
      <c r="E61" s="663"/>
      <c r="F61" s="663"/>
      <c r="G61" s="49"/>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49"/>
      <c r="AM61" s="689"/>
      <c r="AN61" s="689"/>
      <c r="AO61" s="690"/>
      <c r="AP61" s="9"/>
      <c r="AQ61" s="9"/>
      <c r="AR61" s="9"/>
      <c r="AS61" s="9"/>
      <c r="AT61" s="9"/>
      <c r="AU61" s="44"/>
      <c r="AV61" s="9"/>
      <c r="AZ61" s="30"/>
      <c r="BA61" s="30"/>
      <c r="BB61" s="30"/>
      <c r="BC61" s="30"/>
      <c r="BD61" s="30"/>
    </row>
    <row r="62" spans="1:56" ht="12" customHeight="1" x14ac:dyDescent="0.3">
      <c r="A62"/>
      <c r="B62"/>
      <c r="C62" s="43"/>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44"/>
      <c r="AV62" s="9"/>
    </row>
    <row r="63" spans="1:56" ht="12" customHeight="1" x14ac:dyDescent="0.3">
      <c r="A63"/>
      <c r="B63"/>
      <c r="C63" s="43"/>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44"/>
      <c r="AV63" s="9"/>
    </row>
    <row r="64" spans="1:56" ht="12" customHeight="1" x14ac:dyDescent="0.3">
      <c r="A64"/>
      <c r="B64"/>
      <c r="C64" s="43"/>
      <c r="D64" s="658">
        <f>D59+1</f>
        <v>4</v>
      </c>
      <c r="E64" s="659"/>
      <c r="F64" s="659"/>
      <c r="G64" s="48"/>
      <c r="H64" s="682" t="s">
        <v>797</v>
      </c>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48"/>
      <c r="AM64" s="685"/>
      <c r="AN64" s="685"/>
      <c r="AO64" s="686"/>
      <c r="AP64" s="9"/>
      <c r="AQ64" s="9"/>
      <c r="AR64" s="9"/>
      <c r="AS64" s="9"/>
      <c r="AT64" s="9"/>
      <c r="AU64" s="44"/>
      <c r="AV64" s="9"/>
    </row>
    <row r="65" spans="1:56" ht="12" customHeight="1" x14ac:dyDescent="0.3">
      <c r="A65"/>
      <c r="B65"/>
      <c r="C65" s="43"/>
      <c r="D65" s="660"/>
      <c r="E65" s="661"/>
      <c r="F65" s="661"/>
      <c r="G65" s="9"/>
      <c r="H65" s="683"/>
      <c r="I65" s="683"/>
      <c r="J65" s="683"/>
      <c r="K65" s="683"/>
      <c r="L65" s="683"/>
      <c r="M65" s="683"/>
      <c r="N65" s="683"/>
      <c r="O65" s="683"/>
      <c r="P65" s="683"/>
      <c r="Q65" s="683"/>
      <c r="R65" s="683"/>
      <c r="S65" s="683"/>
      <c r="T65" s="683"/>
      <c r="U65" s="683"/>
      <c r="V65" s="683"/>
      <c r="W65" s="683"/>
      <c r="X65" s="683"/>
      <c r="Y65" s="683"/>
      <c r="Z65" s="683"/>
      <c r="AA65" s="683"/>
      <c r="AB65" s="683"/>
      <c r="AC65" s="683"/>
      <c r="AD65" s="683"/>
      <c r="AE65" s="683"/>
      <c r="AF65" s="683"/>
      <c r="AG65" s="683"/>
      <c r="AH65" s="683"/>
      <c r="AI65" s="683"/>
      <c r="AJ65" s="683"/>
      <c r="AK65" s="683"/>
      <c r="AL65" s="9"/>
      <c r="AM65" s="687"/>
      <c r="AN65" s="687"/>
      <c r="AO65" s="688"/>
      <c r="AP65" s="9"/>
      <c r="AQ65" s="9"/>
      <c r="AR65" s="9"/>
      <c r="AS65" s="9"/>
      <c r="AT65" s="9"/>
      <c r="AU65" s="44"/>
      <c r="AV65" s="9"/>
    </row>
    <row r="66" spans="1:56" ht="12" customHeight="1" x14ac:dyDescent="0.3">
      <c r="A66"/>
      <c r="B66"/>
      <c r="C66" s="43"/>
      <c r="D66" s="662"/>
      <c r="E66" s="663"/>
      <c r="F66" s="663"/>
      <c r="G66" s="49"/>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49"/>
      <c r="AM66" s="689"/>
      <c r="AN66" s="689"/>
      <c r="AO66" s="690"/>
      <c r="AP66" s="9"/>
      <c r="AQ66" s="9"/>
      <c r="AR66" s="9"/>
      <c r="AS66" s="9"/>
      <c r="AT66" s="9"/>
      <c r="AU66" s="44"/>
      <c r="AV66" s="9"/>
    </row>
    <row r="67" spans="1:56" ht="12" customHeight="1" x14ac:dyDescent="0.3">
      <c r="A67"/>
      <c r="B67"/>
      <c r="C67" s="43"/>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44"/>
      <c r="AV67" s="9"/>
    </row>
    <row r="68" spans="1:56" ht="12" customHeight="1" x14ac:dyDescent="0.3">
      <c r="A68"/>
      <c r="B68"/>
      <c r="C68" s="43"/>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44"/>
      <c r="AV68" s="9"/>
    </row>
    <row r="69" spans="1:56" ht="12" customHeight="1" x14ac:dyDescent="0.3">
      <c r="A69"/>
      <c r="B69"/>
      <c r="C69" s="43"/>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44"/>
      <c r="AV69" s="9"/>
      <c r="AW69" s="30"/>
      <c r="AX69" s="30"/>
      <c r="AY69" s="30"/>
      <c r="AZ69" s="30"/>
      <c r="BA69" s="30"/>
      <c r="BB69" s="30"/>
      <c r="BC69" s="30"/>
      <c r="BD69" s="30"/>
    </row>
    <row r="70" spans="1:56" ht="12" customHeight="1" x14ac:dyDescent="0.3">
      <c r="A70"/>
      <c r="B70"/>
      <c r="C70" s="43"/>
      <c r="D70" s="9"/>
      <c r="E70" s="9"/>
      <c r="F70" s="9"/>
      <c r="G70" s="9"/>
      <c r="H70" s="711" t="str">
        <f>IF(OR(AM49="Non",AM54="non",AM59="non",AM64="non"),"Projet rejeté","Projet éligible")</f>
        <v>Projet éligible</v>
      </c>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2"/>
      <c r="AK70" s="712"/>
      <c r="AL70" s="712"/>
      <c r="AM70" s="712"/>
      <c r="AN70" s="712"/>
      <c r="AO70" s="713"/>
      <c r="AP70" s="9"/>
      <c r="AQ70" s="9"/>
      <c r="AR70" s="9"/>
      <c r="AS70" s="9"/>
      <c r="AT70" s="9"/>
      <c r="AU70" s="44"/>
      <c r="AV70" s="9"/>
      <c r="AW70" s="30"/>
      <c r="AX70" s="30"/>
      <c r="AY70" s="30"/>
      <c r="AZ70" s="30"/>
      <c r="BA70" s="30"/>
      <c r="BB70" s="30"/>
      <c r="BC70" s="30"/>
    </row>
    <row r="71" spans="1:56" ht="12" customHeight="1" x14ac:dyDescent="0.3">
      <c r="A71"/>
      <c r="B71"/>
      <c r="C71" s="43"/>
      <c r="D71" s="9"/>
      <c r="E71" s="9"/>
      <c r="F71" s="9"/>
      <c r="G71" s="9"/>
      <c r="H71" s="714"/>
      <c r="I71" s="715"/>
      <c r="J71" s="715"/>
      <c r="K71" s="715"/>
      <c r="L71" s="715"/>
      <c r="M71" s="715"/>
      <c r="N71" s="715"/>
      <c r="O71" s="715"/>
      <c r="P71" s="715"/>
      <c r="Q71" s="715"/>
      <c r="R71" s="715"/>
      <c r="S71" s="715"/>
      <c r="T71" s="715"/>
      <c r="U71" s="715"/>
      <c r="V71" s="715"/>
      <c r="W71" s="715"/>
      <c r="X71" s="715"/>
      <c r="Y71" s="715"/>
      <c r="Z71" s="715"/>
      <c r="AA71" s="715"/>
      <c r="AB71" s="715"/>
      <c r="AC71" s="715"/>
      <c r="AD71" s="715"/>
      <c r="AE71" s="715"/>
      <c r="AF71" s="715"/>
      <c r="AG71" s="715"/>
      <c r="AH71" s="715"/>
      <c r="AI71" s="715"/>
      <c r="AJ71" s="715"/>
      <c r="AK71" s="715"/>
      <c r="AL71" s="715"/>
      <c r="AM71" s="715"/>
      <c r="AN71" s="715"/>
      <c r="AO71" s="716"/>
      <c r="AP71" s="9"/>
      <c r="AQ71" s="9"/>
      <c r="AR71" s="9"/>
      <c r="AS71" s="9"/>
      <c r="AT71" s="9"/>
      <c r="AU71" s="44"/>
      <c r="AV71" s="9"/>
    </row>
    <row r="72" spans="1:56" ht="12" customHeight="1" x14ac:dyDescent="0.3">
      <c r="A72"/>
      <c r="B72"/>
      <c r="C72" s="43"/>
      <c r="D72" s="9"/>
      <c r="E72" s="9"/>
      <c r="F72" s="9"/>
      <c r="G72" s="9"/>
      <c r="H72" s="717"/>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8"/>
      <c r="AG72" s="718"/>
      <c r="AH72" s="718"/>
      <c r="AI72" s="718"/>
      <c r="AJ72" s="718"/>
      <c r="AK72" s="718"/>
      <c r="AL72" s="718"/>
      <c r="AM72" s="718"/>
      <c r="AN72" s="718"/>
      <c r="AO72" s="719"/>
      <c r="AP72" s="9"/>
      <c r="AQ72" s="9"/>
      <c r="AR72" s="9"/>
      <c r="AS72" s="9"/>
      <c r="AT72" s="9"/>
      <c r="AU72" s="44"/>
      <c r="AV72" s="9"/>
    </row>
    <row r="73" spans="1:56" ht="12" customHeight="1" x14ac:dyDescent="0.3">
      <c r="A73"/>
      <c r="B73"/>
      <c r="C73" s="43"/>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44"/>
      <c r="AV73" s="9"/>
    </row>
    <row r="74" spans="1:56" ht="12" customHeight="1" thickBot="1" x14ac:dyDescent="0.35">
      <c r="A74"/>
      <c r="B74"/>
      <c r="C74" s="45"/>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7"/>
      <c r="AV74" s="9"/>
    </row>
    <row r="75" spans="1:56" ht="12" customHeight="1" x14ac:dyDescent="0.3">
      <c r="A75"/>
      <c r="B75" s="37" t="s">
        <v>690</v>
      </c>
      <c r="C75"/>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row>
    <row r="76" spans="1:56" ht="12" customHeight="1" x14ac:dyDescent="0.3">
      <c r="A76"/>
      <c r="B76" s="37"/>
      <c r="C76"/>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row>
    <row r="77" spans="1:56" ht="12" customHeight="1" x14ac:dyDescent="0.3">
      <c r="A77"/>
      <c r="B77" s="37"/>
      <c r="C77"/>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row>
    <row r="78" spans="1:56" ht="12" customHeight="1" x14ac:dyDescent="0.3">
      <c r="A78"/>
      <c r="B78" s="37"/>
      <c r="C78"/>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row>
    <row r="79" spans="1:56" ht="12" customHeight="1" x14ac:dyDescent="0.3">
      <c r="A79"/>
      <c r="B79" s="37"/>
      <c r="C7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row>
    <row r="80" spans="1:56" ht="12" customHeight="1" x14ac:dyDescent="0.3">
      <c r="A80"/>
      <c r="B80" s="37"/>
      <c r="C80"/>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row>
    <row r="81" spans="1:57" ht="12" customHeight="1" x14ac:dyDescent="0.3">
      <c r="A81"/>
      <c r="B81" s="37"/>
      <c r="C81"/>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row>
    <row r="82" spans="1:57" ht="12" customHeight="1" x14ac:dyDescent="0.3">
      <c r="A82"/>
      <c r="B82" s="37"/>
      <c r="C82"/>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row>
    <row r="83" spans="1:57" ht="12" customHeight="1" x14ac:dyDescent="0.3">
      <c r="A83"/>
      <c r="B83" s="37"/>
      <c r="C83"/>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row>
    <row r="84" spans="1:57" ht="12" customHeight="1" x14ac:dyDescent="0.3">
      <c r="A84"/>
      <c r="B84" s="37" t="s">
        <v>691</v>
      </c>
      <c r="C84"/>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row>
    <row r="85" spans="1:57"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X85" s="710" t="e">
        <f>VLOOKUP(S74,[2]Liste!$A:$B,2,FALSE)</f>
        <v>#N/A</v>
      </c>
      <c r="AY85" s="710"/>
      <c r="AZ85" s="710" t="e">
        <f>VLOOKUP(Z74,[2]Liste!$A:$B,2,FALSE)</f>
        <v>#N/A</v>
      </c>
      <c r="BA85" s="710"/>
      <c r="BB85" s="710" t="e">
        <f>VLOOKUP(AG74,[2]Liste!$A:$B,2,FALSE)</f>
        <v>#N/A</v>
      </c>
      <c r="BC85" s="710"/>
      <c r="BD85" s="710" t="e">
        <f>VLOOKUP(AN74,[2]Liste!$A:$B,2,FALSE)</f>
        <v>#N/A</v>
      </c>
      <c r="BE85" s="710"/>
    </row>
    <row r="86" spans="1:57"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X86" s="710"/>
      <c r="AY86" s="710"/>
      <c r="AZ86" s="710"/>
      <c r="BA86" s="710"/>
      <c r="BB86" s="710"/>
      <c r="BC86" s="710"/>
      <c r="BD86" s="710"/>
      <c r="BE86" s="710"/>
    </row>
    <row r="87" spans="1:57"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57" ht="12" customHeight="1" thickBot="1" x14ac:dyDescent="0.35">
      <c r="A88" s="284" t="s">
        <v>129</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row>
    <row r="89" spans="1:57" ht="12" customHeight="1" thickTop="1" x14ac:dyDescent="0.3">
      <c r="A89" s="196"/>
      <c r="B89" s="196"/>
      <c r="C89" s="196"/>
      <c r="D89" s="207">
        <f>$D$1</f>
        <v>0</v>
      </c>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573" t="s">
        <v>677</v>
      </c>
      <c r="AO89" s="574"/>
      <c r="AP89" s="574"/>
      <c r="AQ89" s="574"/>
      <c r="AR89" s="574"/>
      <c r="AS89" s="574"/>
      <c r="AT89" s="574"/>
      <c r="AU89" s="574"/>
      <c r="AV89" s="575"/>
    </row>
    <row r="90" spans="1:57" ht="12" customHeight="1" x14ac:dyDescent="0.3">
      <c r="A90" s="196"/>
      <c r="B90" s="196"/>
      <c r="C90" s="196"/>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576"/>
      <c r="AO90" s="202"/>
      <c r="AP90" s="202"/>
      <c r="AQ90" s="202"/>
      <c r="AR90" s="202"/>
      <c r="AS90" s="202"/>
      <c r="AT90" s="202"/>
      <c r="AU90" s="202"/>
      <c r="AV90" s="577"/>
    </row>
    <row r="91" spans="1:57" ht="12" customHeight="1" thickBot="1" x14ac:dyDescent="0.35">
      <c r="A91" s="196"/>
      <c r="B91" s="196"/>
      <c r="C91" s="196"/>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578"/>
      <c r="AO91" s="579"/>
      <c r="AP91" s="579"/>
      <c r="AQ91" s="579"/>
      <c r="AR91" s="579"/>
      <c r="AS91" s="579"/>
      <c r="AT91" s="579"/>
      <c r="AU91" s="579"/>
      <c r="AV91" s="580"/>
    </row>
    <row r="92" spans="1:57" ht="12" customHeight="1" thickTop="1" x14ac:dyDescent="0.3">
      <c r="A92"/>
      <c r="B92"/>
      <c r="C92"/>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30"/>
      <c r="AX92" s="30"/>
      <c r="AY92" s="30"/>
      <c r="AZ92" s="30"/>
      <c r="BA92" s="30"/>
      <c r="BB92" s="30"/>
      <c r="BC92" s="30"/>
      <c r="BD92" s="30"/>
    </row>
    <row r="93" spans="1:57" ht="12" customHeight="1" thickBot="1" x14ac:dyDescent="0.35">
      <c r="A93"/>
      <c r="B93"/>
      <c r="C93"/>
      <c r="D93" s="9"/>
      <c r="E93" s="9"/>
      <c r="F93" s="9"/>
      <c r="G93" s="9"/>
      <c r="H93" s="9"/>
      <c r="I93" s="9"/>
      <c r="J93" s="9"/>
      <c r="K93" s="9"/>
      <c r="L93" s="9"/>
      <c r="M93" s="9"/>
      <c r="N93" s="9"/>
      <c r="O93" s="9"/>
      <c r="P93" s="9"/>
      <c r="Q93" s="9"/>
      <c r="R93" s="9"/>
      <c r="S93" s="9"/>
      <c r="T93" s="9"/>
      <c r="U93" s="9"/>
      <c r="V93" s="9"/>
      <c r="W93" s="9"/>
      <c r="X93" s="9"/>
      <c r="Y93" s="9"/>
      <c r="Z93" s="94"/>
      <c r="AA93" s="9"/>
      <c r="AB93" s="9"/>
      <c r="AC93" s="9"/>
      <c r="AD93" s="9"/>
      <c r="AE93" s="9"/>
      <c r="AF93" s="9"/>
      <c r="AG93" s="9"/>
      <c r="AH93" s="9"/>
      <c r="AI93" s="9"/>
      <c r="AJ93" s="9"/>
      <c r="AK93" s="9"/>
      <c r="AL93" s="9"/>
      <c r="AM93" s="9"/>
      <c r="AN93" s="9"/>
      <c r="AO93" s="9"/>
      <c r="AP93" s="9"/>
      <c r="AQ93" s="9"/>
      <c r="AR93" s="9"/>
      <c r="AS93" s="9"/>
      <c r="AT93" s="9"/>
      <c r="AU93" s="9"/>
      <c r="AV93" s="9"/>
      <c r="AW93" s="30"/>
      <c r="AX93" s="30"/>
      <c r="AY93" s="30"/>
      <c r="AZ93" s="30"/>
      <c r="BA93" s="30"/>
      <c r="BB93" s="30"/>
      <c r="BC93" s="30"/>
    </row>
    <row r="94" spans="1:57" ht="12" customHeight="1" x14ac:dyDescent="0.3">
      <c r="A94"/>
      <c r="B94"/>
      <c r="C94"/>
      <c r="D94"/>
      <c r="E94" s="661" t="s">
        <v>762</v>
      </c>
      <c r="F94" s="661"/>
      <c r="G94" s="661"/>
      <c r="H94" s="661"/>
      <c r="I94" s="661"/>
      <c r="J94" s="661"/>
      <c r="K94" s="661"/>
      <c r="L94" s="661"/>
      <c r="M94" s="661"/>
      <c r="N94" s="661"/>
      <c r="O94" s="661"/>
      <c r="P94" s="661"/>
      <c r="Q94" s="661"/>
      <c r="R94" s="95"/>
      <c r="S94" s="95"/>
      <c r="T94" s="95"/>
      <c r="U94" s="95"/>
      <c r="V94" s="729" t="s">
        <v>763</v>
      </c>
      <c r="W94" s="730"/>
      <c r="X94" s="730"/>
      <c r="Y94" s="730"/>
      <c r="Z94" s="730"/>
      <c r="AA94" s="726">
        <v>1</v>
      </c>
      <c r="AB94" s="723" t="s">
        <v>764</v>
      </c>
      <c r="AC94" s="723"/>
      <c r="AD94" s="723"/>
      <c r="AE94" s="726">
        <v>2</v>
      </c>
      <c r="AF94" s="720" t="s">
        <v>765</v>
      </c>
      <c r="AG94" s="720"/>
      <c r="AH94" s="720"/>
      <c r="AI94" s="720">
        <v>3</v>
      </c>
      <c r="AJ94" s="723" t="s">
        <v>766</v>
      </c>
      <c r="AK94" s="723"/>
      <c r="AL94" s="723"/>
      <c r="AM94" s="726">
        <v>4</v>
      </c>
      <c r="AN94" s="723" t="s">
        <v>767</v>
      </c>
      <c r="AO94" s="723"/>
      <c r="AP94" s="723"/>
      <c r="AQ94" s="726">
        <v>5</v>
      </c>
      <c r="AR94" s="723" t="s">
        <v>768</v>
      </c>
      <c r="AS94" s="723"/>
      <c r="AT94" s="723"/>
      <c r="AU94" s="96"/>
      <c r="AV94"/>
    </row>
    <row r="95" spans="1:57" ht="12" customHeight="1" x14ac:dyDescent="0.3">
      <c r="A95"/>
      <c r="B95"/>
      <c r="C95"/>
      <c r="D95" s="9"/>
      <c r="E95" s="661"/>
      <c r="F95" s="661"/>
      <c r="G95" s="661"/>
      <c r="H95" s="661"/>
      <c r="I95" s="661"/>
      <c r="J95" s="661"/>
      <c r="K95" s="661"/>
      <c r="L95" s="661"/>
      <c r="M95" s="661"/>
      <c r="N95" s="661"/>
      <c r="O95" s="661"/>
      <c r="P95" s="661"/>
      <c r="Q95" s="661"/>
      <c r="R95" s="95"/>
      <c r="S95" s="95"/>
      <c r="T95" s="95"/>
      <c r="U95" s="95"/>
      <c r="V95" s="731"/>
      <c r="W95" s="732"/>
      <c r="X95" s="732"/>
      <c r="Y95" s="732"/>
      <c r="Z95" s="732"/>
      <c r="AA95" s="727"/>
      <c r="AB95" s="724"/>
      <c r="AC95" s="724"/>
      <c r="AD95" s="724"/>
      <c r="AE95" s="727"/>
      <c r="AF95" s="721"/>
      <c r="AG95" s="721"/>
      <c r="AH95" s="721"/>
      <c r="AI95" s="721"/>
      <c r="AJ95" s="724"/>
      <c r="AK95" s="724"/>
      <c r="AL95" s="724"/>
      <c r="AM95" s="727"/>
      <c r="AN95" s="724"/>
      <c r="AO95" s="724"/>
      <c r="AP95" s="724"/>
      <c r="AQ95" s="727"/>
      <c r="AR95" s="724"/>
      <c r="AS95" s="724"/>
      <c r="AT95" s="724"/>
      <c r="AU95" s="97"/>
      <c r="AV95"/>
    </row>
    <row r="96" spans="1:57" ht="12" customHeight="1" thickBot="1" x14ac:dyDescent="0.35">
      <c r="A96"/>
      <c r="B96"/>
      <c r="C96"/>
      <c r="D96"/>
      <c r="E96" s="661"/>
      <c r="F96" s="661"/>
      <c r="G96" s="661"/>
      <c r="H96" s="661"/>
      <c r="I96" s="661"/>
      <c r="J96" s="661"/>
      <c r="K96" s="661"/>
      <c r="L96" s="661"/>
      <c r="M96" s="661"/>
      <c r="N96" s="661"/>
      <c r="O96" s="661"/>
      <c r="P96" s="661"/>
      <c r="Q96" s="661"/>
      <c r="R96" s="95"/>
      <c r="S96" s="95"/>
      <c r="T96" s="95"/>
      <c r="U96" s="95"/>
      <c r="V96" s="733"/>
      <c r="W96" s="734"/>
      <c r="X96" s="734"/>
      <c r="Y96" s="734"/>
      <c r="Z96" s="734"/>
      <c r="AA96" s="728"/>
      <c r="AB96" s="725"/>
      <c r="AC96" s="725"/>
      <c r="AD96" s="725"/>
      <c r="AE96" s="728"/>
      <c r="AF96" s="722"/>
      <c r="AG96" s="722"/>
      <c r="AH96" s="722"/>
      <c r="AI96" s="722"/>
      <c r="AJ96" s="725"/>
      <c r="AK96" s="725"/>
      <c r="AL96" s="725"/>
      <c r="AM96" s="728"/>
      <c r="AN96" s="725"/>
      <c r="AO96" s="725"/>
      <c r="AP96" s="725"/>
      <c r="AQ96" s="728"/>
      <c r="AR96" s="725"/>
      <c r="AS96" s="725"/>
      <c r="AT96" s="725"/>
      <c r="AU96" s="98"/>
      <c r="AV96"/>
    </row>
    <row r="97" spans="1:51" ht="12" customHeight="1" thickBot="1" x14ac:dyDescent="0.35">
      <c r="A97"/>
      <c r="B9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c r="AC97"/>
      <c r="AD97"/>
      <c r="AE97"/>
      <c r="AF97"/>
      <c r="AG97" s="10"/>
      <c r="AH97" s="10"/>
      <c r="AI97" s="10"/>
      <c r="AJ97" s="10"/>
      <c r="AK97" s="10"/>
      <c r="AL97" s="10"/>
      <c r="AM97" s="10"/>
      <c r="AN97" s="10"/>
      <c r="AO97" s="10"/>
      <c r="AP97" s="10"/>
      <c r="AQ97" s="10"/>
      <c r="AR97" s="10"/>
      <c r="AS97" s="10"/>
      <c r="AT97" s="10"/>
      <c r="AU97" s="10"/>
      <c r="AV97"/>
    </row>
    <row r="98" spans="1:51" ht="12" customHeight="1" x14ac:dyDescent="0.3">
      <c r="A98"/>
      <c r="B98" s="735" t="s">
        <v>769</v>
      </c>
      <c r="C98" s="735"/>
      <c r="D98" s="735"/>
      <c r="E98" s="735"/>
      <c r="F98" s="735"/>
      <c r="G98" s="99"/>
      <c r="H98" s="736" t="s">
        <v>770</v>
      </c>
      <c r="I98" s="736"/>
      <c r="J98" s="736"/>
      <c r="K98" s="736"/>
      <c r="L98" s="736"/>
      <c r="M98" s="736"/>
      <c r="N98" s="736"/>
      <c r="O98" s="736"/>
      <c r="P98" s="736"/>
      <c r="Q98" s="736"/>
      <c r="R98" s="736"/>
      <c r="S98" s="736"/>
      <c r="T98" s="736"/>
      <c r="U98" s="736"/>
      <c r="V98" s="736"/>
      <c r="W98" s="655" t="s">
        <v>37</v>
      </c>
      <c r="X98" s="655"/>
      <c r="Y98" s="10"/>
      <c r="Z98" s="10"/>
      <c r="AA98" s="736" t="s">
        <v>771</v>
      </c>
      <c r="AB98" s="736"/>
      <c r="AC98" s="736"/>
      <c r="AD98" s="736"/>
      <c r="AE98" s="736"/>
      <c r="AF98" s="736"/>
      <c r="AG98" s="736"/>
      <c r="AH98" s="736"/>
      <c r="AI98" s="736"/>
      <c r="AJ98" s="736"/>
      <c r="AK98" s="736"/>
      <c r="AL98" s="736"/>
      <c r="AM98" s="736"/>
      <c r="AN98" s="736"/>
      <c r="AO98" s="737"/>
      <c r="AP98" s="738"/>
      <c r="AQ98" s="739"/>
      <c r="AR98"/>
      <c r="AS98" s="742">
        <f>2*(IF(W98="Oui",AP98,0)+IF(W100="oui",AP100,0))</f>
        <v>0</v>
      </c>
      <c r="AT98" s="743"/>
      <c r="AU98" s="744"/>
      <c r="AV98"/>
      <c r="AX98" s="691">
        <f>IF(W98="Non",0,AP98)</f>
        <v>0</v>
      </c>
      <c r="AY98" s="691"/>
    </row>
    <row r="99" spans="1:51" ht="12" customHeight="1" thickBot="1" x14ac:dyDescent="0.35">
      <c r="A99"/>
      <c r="B99" s="735"/>
      <c r="C99" s="735"/>
      <c r="D99" s="735"/>
      <c r="E99" s="735"/>
      <c r="F99" s="735"/>
      <c r="G99" s="99"/>
      <c r="H99" s="736"/>
      <c r="I99" s="736"/>
      <c r="J99" s="736"/>
      <c r="K99" s="736"/>
      <c r="L99" s="736"/>
      <c r="M99" s="736"/>
      <c r="N99" s="736"/>
      <c r="O99" s="736"/>
      <c r="P99" s="736"/>
      <c r="Q99" s="736"/>
      <c r="R99" s="736"/>
      <c r="S99" s="736"/>
      <c r="T99" s="736"/>
      <c r="U99" s="736"/>
      <c r="V99" s="736"/>
      <c r="W99" s="655"/>
      <c r="X99" s="655"/>
      <c r="Y99" s="10"/>
      <c r="Z99" s="10"/>
      <c r="AA99" s="736"/>
      <c r="AB99" s="736"/>
      <c r="AC99" s="736"/>
      <c r="AD99" s="736"/>
      <c r="AE99" s="736"/>
      <c r="AF99" s="736"/>
      <c r="AG99" s="736"/>
      <c r="AH99" s="736"/>
      <c r="AI99" s="736"/>
      <c r="AJ99" s="736"/>
      <c r="AK99" s="736"/>
      <c r="AL99" s="736"/>
      <c r="AM99" s="736"/>
      <c r="AN99" s="736"/>
      <c r="AO99" s="737"/>
      <c r="AP99" s="740"/>
      <c r="AQ99" s="741"/>
      <c r="AR99"/>
      <c r="AS99" s="745"/>
      <c r="AT99" s="746"/>
      <c r="AU99" s="747"/>
      <c r="AV99"/>
      <c r="AX99" s="691"/>
      <c r="AY99" s="691"/>
    </row>
    <row r="100" spans="1:51" ht="12" customHeight="1" x14ac:dyDescent="0.3">
      <c r="A100"/>
      <c r="B100" s="735"/>
      <c r="C100" s="735"/>
      <c r="D100" s="735"/>
      <c r="E100" s="735"/>
      <c r="F100" s="735"/>
      <c r="G100" s="99"/>
      <c r="H100" s="736" t="s">
        <v>772</v>
      </c>
      <c r="I100" s="736"/>
      <c r="J100" s="736"/>
      <c r="K100" s="736"/>
      <c r="L100" s="736"/>
      <c r="M100" s="736"/>
      <c r="N100" s="736"/>
      <c r="O100" s="736"/>
      <c r="P100" s="736"/>
      <c r="Q100" s="736"/>
      <c r="R100" s="736"/>
      <c r="S100" s="736"/>
      <c r="T100" s="736"/>
      <c r="U100" s="736"/>
      <c r="V100" s="736"/>
      <c r="W100" s="655" t="s">
        <v>37</v>
      </c>
      <c r="X100" s="655"/>
      <c r="Y100" s="10"/>
      <c r="Z100" s="10"/>
      <c r="AA100" s="736" t="s">
        <v>773</v>
      </c>
      <c r="AB100" s="736"/>
      <c r="AC100" s="736"/>
      <c r="AD100" s="736"/>
      <c r="AE100" s="736"/>
      <c r="AF100" s="736"/>
      <c r="AG100" s="736"/>
      <c r="AH100" s="736"/>
      <c r="AI100" s="736"/>
      <c r="AJ100" s="736"/>
      <c r="AK100" s="736"/>
      <c r="AL100" s="736"/>
      <c r="AM100" s="736"/>
      <c r="AN100" s="736"/>
      <c r="AO100" s="737"/>
      <c r="AP100" s="738"/>
      <c r="AQ100" s="739"/>
      <c r="AR100"/>
      <c r="AS100" s="745"/>
      <c r="AT100" s="746"/>
      <c r="AU100" s="747"/>
      <c r="AV100"/>
      <c r="AX100" s="691">
        <f>IF(W100="Non",0,AP100)</f>
        <v>0</v>
      </c>
      <c r="AY100" s="691"/>
    </row>
    <row r="101" spans="1:51" ht="12" customHeight="1" thickBot="1" x14ac:dyDescent="0.35">
      <c r="A101"/>
      <c r="B101" s="735"/>
      <c r="C101" s="735"/>
      <c r="D101" s="735"/>
      <c r="E101" s="735"/>
      <c r="F101" s="735"/>
      <c r="G101" s="99"/>
      <c r="H101" s="736"/>
      <c r="I101" s="736"/>
      <c r="J101" s="736"/>
      <c r="K101" s="736"/>
      <c r="L101" s="736"/>
      <c r="M101" s="736"/>
      <c r="N101" s="736"/>
      <c r="O101" s="736"/>
      <c r="P101" s="736"/>
      <c r="Q101" s="736"/>
      <c r="R101" s="736"/>
      <c r="S101" s="736"/>
      <c r="T101" s="736"/>
      <c r="U101" s="736"/>
      <c r="V101" s="736"/>
      <c r="W101" s="655"/>
      <c r="X101" s="655"/>
      <c r="Y101" s="10"/>
      <c r="Z101" s="10"/>
      <c r="AA101" s="736"/>
      <c r="AB101" s="736"/>
      <c r="AC101" s="736"/>
      <c r="AD101" s="736"/>
      <c r="AE101" s="736"/>
      <c r="AF101" s="736"/>
      <c r="AG101" s="736"/>
      <c r="AH101" s="736"/>
      <c r="AI101" s="736"/>
      <c r="AJ101" s="736"/>
      <c r="AK101" s="736"/>
      <c r="AL101" s="736"/>
      <c r="AM101" s="736"/>
      <c r="AN101" s="736"/>
      <c r="AO101" s="737"/>
      <c r="AP101" s="740"/>
      <c r="AQ101" s="741"/>
      <c r="AR101"/>
      <c r="AS101" s="748"/>
      <c r="AT101" s="749"/>
      <c r="AU101" s="750"/>
      <c r="AV101"/>
      <c r="AX101" s="691"/>
      <c r="AY101" s="691"/>
    </row>
    <row r="102" spans="1:51" ht="12" customHeight="1" thickBot="1" x14ac:dyDescent="0.35">
      <c r="A102"/>
      <c r="B102" s="100"/>
      <c r="C102" s="100"/>
      <c r="D102" s="101"/>
      <c r="E102" s="102"/>
      <c r="F102" s="102"/>
      <c r="G102" s="99"/>
      <c r="H102" s="103"/>
      <c r="I102" s="103"/>
      <c r="J102" s="103"/>
      <c r="K102" s="103"/>
      <c r="L102" s="103"/>
      <c r="M102" s="103"/>
      <c r="N102" s="103"/>
      <c r="O102" s="103"/>
      <c r="P102" s="104"/>
      <c r="Q102" s="104"/>
      <c r="R102" s="103"/>
      <c r="S102" s="103"/>
      <c r="T102" s="103"/>
      <c r="U102" s="103"/>
      <c r="V102" s="103"/>
      <c r="W102" s="103"/>
      <c r="X102" s="103"/>
      <c r="Y102" s="103"/>
      <c r="Z102" s="103"/>
      <c r="AA102" s="103"/>
      <c r="AB102" s="103"/>
      <c r="AC102" s="105"/>
      <c r="AD102" s="105"/>
      <c r="AE102" s="105"/>
      <c r="AF102" s="105"/>
      <c r="AG102" s="105"/>
      <c r="AH102" s="105"/>
      <c r="AI102" s="105"/>
      <c r="AJ102" s="105"/>
      <c r="AK102" s="105"/>
      <c r="AL102" s="105"/>
      <c r="AM102" s="23"/>
      <c r="AN102" s="23"/>
      <c r="AO102" s="23"/>
      <c r="AP102" s="165"/>
      <c r="AQ102" s="165"/>
      <c r="AR102"/>
      <c r="AS102" s="106"/>
      <c r="AT102" s="106"/>
      <c r="AU102" s="106"/>
      <c r="AV102"/>
    </row>
    <row r="103" spans="1:51" ht="12" customHeight="1" x14ac:dyDescent="0.3">
      <c r="A103"/>
      <c r="B103" s="735" t="s">
        <v>774</v>
      </c>
      <c r="C103" s="735"/>
      <c r="D103" s="735"/>
      <c r="E103" s="735"/>
      <c r="F103" s="735"/>
      <c r="G103" s="99"/>
      <c r="H103" s="736" t="s">
        <v>775</v>
      </c>
      <c r="I103" s="736"/>
      <c r="J103" s="736"/>
      <c r="K103" s="736"/>
      <c r="L103" s="736"/>
      <c r="M103" s="736"/>
      <c r="N103" s="736"/>
      <c r="O103" s="736"/>
      <c r="P103" s="736"/>
      <c r="Q103" s="736"/>
      <c r="R103" s="736"/>
      <c r="S103" s="736"/>
      <c r="T103" s="736"/>
      <c r="U103" s="736"/>
      <c r="V103" s="736"/>
      <c r="W103" s="655" t="s">
        <v>37</v>
      </c>
      <c r="X103" s="655"/>
      <c r="Y103" s="103"/>
      <c r="Z103" s="103"/>
      <c r="AA103" s="736" t="s">
        <v>776</v>
      </c>
      <c r="AB103" s="736"/>
      <c r="AC103" s="736"/>
      <c r="AD103" s="736"/>
      <c r="AE103" s="736"/>
      <c r="AF103" s="736"/>
      <c r="AG103" s="736"/>
      <c r="AH103" s="736"/>
      <c r="AI103" s="736"/>
      <c r="AJ103" s="736"/>
      <c r="AK103" s="736"/>
      <c r="AL103" s="736"/>
      <c r="AM103" s="736"/>
      <c r="AN103" s="736"/>
      <c r="AO103" s="737"/>
      <c r="AP103" s="738"/>
      <c r="AQ103" s="739"/>
      <c r="AR103"/>
      <c r="AS103" s="742" t="e">
        <f>2*(IF(W103="Oui",AP103,0)+AP105)</f>
        <v>#DIV/0!</v>
      </c>
      <c r="AT103" s="743"/>
      <c r="AU103" s="744"/>
      <c r="AV103"/>
      <c r="AX103" s="691">
        <f>IF(W103="Non",0,AP103)</f>
        <v>0</v>
      </c>
      <c r="AY103" s="691"/>
    </row>
    <row r="104" spans="1:51" ht="12" customHeight="1" thickBot="1" x14ac:dyDescent="0.35">
      <c r="A104"/>
      <c r="B104" s="735"/>
      <c r="C104" s="735"/>
      <c r="D104" s="735"/>
      <c r="E104" s="735"/>
      <c r="F104" s="735"/>
      <c r="G104" s="99"/>
      <c r="H104" s="736"/>
      <c r="I104" s="736"/>
      <c r="J104" s="736"/>
      <c r="K104" s="736"/>
      <c r="L104" s="736"/>
      <c r="M104" s="736"/>
      <c r="N104" s="736"/>
      <c r="O104" s="736"/>
      <c r="P104" s="736"/>
      <c r="Q104" s="736"/>
      <c r="R104" s="736"/>
      <c r="S104" s="736"/>
      <c r="T104" s="736"/>
      <c r="U104" s="736"/>
      <c r="V104" s="736"/>
      <c r="W104" s="655"/>
      <c r="X104" s="655"/>
      <c r="Y104" s="103"/>
      <c r="Z104" s="103"/>
      <c r="AA104" s="736"/>
      <c r="AB104" s="736"/>
      <c r="AC104" s="736"/>
      <c r="AD104" s="736"/>
      <c r="AE104" s="736"/>
      <c r="AF104" s="736"/>
      <c r="AG104" s="736"/>
      <c r="AH104" s="736"/>
      <c r="AI104" s="736"/>
      <c r="AJ104" s="736"/>
      <c r="AK104" s="736"/>
      <c r="AL104" s="736"/>
      <c r="AM104" s="736"/>
      <c r="AN104" s="736"/>
      <c r="AO104" s="737"/>
      <c r="AP104" s="740"/>
      <c r="AQ104" s="741"/>
      <c r="AR104"/>
      <c r="AS104" s="745"/>
      <c r="AT104" s="746"/>
      <c r="AU104" s="747"/>
      <c r="AV104"/>
      <c r="AX104" s="691"/>
      <c r="AY104" s="691"/>
    </row>
    <row r="105" spans="1:51" ht="12" customHeight="1" x14ac:dyDescent="0.3">
      <c r="A105"/>
      <c r="B105" s="735"/>
      <c r="C105" s="735"/>
      <c r="D105" s="735"/>
      <c r="E105" s="735"/>
      <c r="F105" s="735"/>
      <c r="G105" s="99"/>
      <c r="H105" s="736" t="s">
        <v>852</v>
      </c>
      <c r="I105" s="736"/>
      <c r="J105" s="736"/>
      <c r="K105" s="736"/>
      <c r="L105" s="736"/>
      <c r="M105" s="736"/>
      <c r="N105" s="736"/>
      <c r="O105" s="736"/>
      <c r="P105" s="736"/>
      <c r="Q105" s="736"/>
      <c r="R105" s="736"/>
      <c r="S105" s="736"/>
      <c r="T105" s="736"/>
      <c r="U105" s="736"/>
      <c r="V105" s="736"/>
      <c r="W105" s="751" t="e">
        <f>Couverture_territoriale!J2/Couverture_territoriale!K2</f>
        <v>#DIV/0!</v>
      </c>
      <c r="X105" s="752"/>
      <c r="Y105" s="103"/>
      <c r="Z105" s="103"/>
      <c r="AA105" s="736" t="s">
        <v>777</v>
      </c>
      <c r="AB105" s="736"/>
      <c r="AC105" s="736"/>
      <c r="AD105" s="736"/>
      <c r="AE105" s="736"/>
      <c r="AF105" s="736"/>
      <c r="AG105" s="736"/>
      <c r="AH105" s="736"/>
      <c r="AI105" s="736"/>
      <c r="AJ105" s="736"/>
      <c r="AK105" s="736"/>
      <c r="AL105" s="736"/>
      <c r="AM105" s="736"/>
      <c r="AN105" s="736"/>
      <c r="AO105" s="737"/>
      <c r="AP105" s="738" t="e">
        <f>W105*5</f>
        <v>#DIV/0!</v>
      </c>
      <c r="AQ105" s="739"/>
      <c r="AR105"/>
      <c r="AS105" s="745"/>
      <c r="AT105" s="746"/>
      <c r="AU105" s="747"/>
      <c r="AV105"/>
      <c r="AX105" s="161"/>
      <c r="AY105" s="161"/>
    </row>
    <row r="106" spans="1:51" ht="12" customHeight="1" thickBot="1" x14ac:dyDescent="0.35">
      <c r="A106"/>
      <c r="B106" s="735"/>
      <c r="C106" s="735"/>
      <c r="D106" s="735"/>
      <c r="E106" s="735"/>
      <c r="F106" s="735"/>
      <c r="G106" s="99"/>
      <c r="H106" s="736"/>
      <c r="I106" s="736"/>
      <c r="J106" s="736"/>
      <c r="K106" s="736"/>
      <c r="L106" s="736"/>
      <c r="M106" s="736"/>
      <c r="N106" s="736"/>
      <c r="O106" s="736"/>
      <c r="P106" s="736"/>
      <c r="Q106" s="736"/>
      <c r="R106" s="736"/>
      <c r="S106" s="736"/>
      <c r="T106" s="736"/>
      <c r="U106" s="736"/>
      <c r="V106" s="736"/>
      <c r="W106" s="753"/>
      <c r="X106" s="754"/>
      <c r="Y106" s="103"/>
      <c r="Z106" s="103"/>
      <c r="AA106" s="736"/>
      <c r="AB106" s="736"/>
      <c r="AC106" s="736"/>
      <c r="AD106" s="736"/>
      <c r="AE106" s="736"/>
      <c r="AF106" s="736"/>
      <c r="AG106" s="736"/>
      <c r="AH106" s="736"/>
      <c r="AI106" s="736"/>
      <c r="AJ106" s="736"/>
      <c r="AK106" s="736"/>
      <c r="AL106" s="736"/>
      <c r="AM106" s="736"/>
      <c r="AN106" s="736"/>
      <c r="AO106" s="737"/>
      <c r="AP106" s="740"/>
      <c r="AQ106" s="741"/>
      <c r="AR106"/>
      <c r="AS106" s="748"/>
      <c r="AT106" s="749"/>
      <c r="AU106" s="750"/>
      <c r="AV106"/>
      <c r="AX106" s="161"/>
      <c r="AY106" s="161"/>
    </row>
    <row r="107" spans="1:51" ht="12" customHeight="1" thickBot="1" x14ac:dyDescent="0.35">
      <c r="A107"/>
      <c r="B107" s="101"/>
      <c r="C107" s="101"/>
      <c r="D107" s="101"/>
      <c r="E107" s="107"/>
      <c r="F107" s="107"/>
      <c r="G107" s="104"/>
      <c r="H107" s="104"/>
      <c r="I107" s="104"/>
      <c r="J107" s="104"/>
      <c r="K107" s="104"/>
      <c r="L107" s="104"/>
      <c r="M107" s="104"/>
      <c r="N107" s="104"/>
      <c r="O107" s="104"/>
      <c r="P107" s="104"/>
      <c r="Q107" s="104"/>
      <c r="R107" s="104"/>
      <c r="S107" s="104"/>
      <c r="T107" s="104"/>
      <c r="U107" s="104"/>
      <c r="V107" s="104"/>
      <c r="W107" s="104"/>
      <c r="X107" s="104"/>
      <c r="Y107" s="103"/>
      <c r="Z107" s="103"/>
      <c r="AA107" s="104"/>
      <c r="AB107" s="104"/>
      <c r="AC107" s="99"/>
      <c r="AD107" s="99"/>
      <c r="AE107" s="99"/>
      <c r="AF107" s="99"/>
      <c r="AG107" s="99"/>
      <c r="AH107" s="99"/>
      <c r="AI107" s="99"/>
      <c r="AJ107" s="99"/>
      <c r="AK107" s="99"/>
      <c r="AL107" s="99"/>
      <c r="AM107"/>
      <c r="AN107"/>
      <c r="AO107"/>
      <c r="AP107"/>
      <c r="AQ107"/>
      <c r="AR107"/>
      <c r="AS107" s="106"/>
      <c r="AT107" s="106"/>
      <c r="AU107" s="106"/>
      <c r="AV107"/>
    </row>
    <row r="108" spans="1:51" ht="12" customHeight="1" x14ac:dyDescent="0.3">
      <c r="A108"/>
      <c r="B108" s="779" t="s">
        <v>778</v>
      </c>
      <c r="C108" s="780"/>
      <c r="D108" s="780"/>
      <c r="E108" s="780"/>
      <c r="F108" s="781"/>
      <c r="G108" s="104"/>
      <c r="H108" s="769" t="s">
        <v>857</v>
      </c>
      <c r="I108" s="770"/>
      <c r="J108" s="770"/>
      <c r="K108" s="770"/>
      <c r="L108" s="770"/>
      <c r="M108" s="770"/>
      <c r="N108" s="770"/>
      <c r="O108" s="770"/>
      <c r="P108" s="841"/>
      <c r="Q108" s="845" t="s">
        <v>853</v>
      </c>
      <c r="R108" s="846"/>
      <c r="S108" s="846"/>
      <c r="T108" s="846"/>
      <c r="U108" s="846"/>
      <c r="V108" s="846"/>
      <c r="W108" s="846"/>
      <c r="X108" s="847"/>
      <c r="Y108" s="103"/>
      <c r="Z108" s="103"/>
      <c r="AA108" s="759" t="s">
        <v>779</v>
      </c>
      <c r="AB108" s="760"/>
      <c r="AC108" s="760"/>
      <c r="AD108" s="760"/>
      <c r="AE108" s="760"/>
      <c r="AF108" s="760"/>
      <c r="AG108" s="760"/>
      <c r="AH108" s="760"/>
      <c r="AI108" s="760"/>
      <c r="AJ108" s="760"/>
      <c r="AK108" s="760"/>
      <c r="AL108" s="760"/>
      <c r="AM108" s="760"/>
      <c r="AN108" s="760"/>
      <c r="AO108" s="761"/>
      <c r="AP108" s="792">
        <f>VLOOKUP(Q108,Liste!D1:E4,2,FALSE)*5</f>
        <v>0</v>
      </c>
      <c r="AQ108" s="793"/>
      <c r="AR108"/>
      <c r="AS108" s="742" t="e">
        <f>AP108+AP112+AP116+AP120</f>
        <v>#DIV/0!</v>
      </c>
      <c r="AT108" s="743"/>
      <c r="AU108" s="744"/>
      <c r="AV108"/>
      <c r="AX108" s="691">
        <f>IF(R108="Non",0,AP108)</f>
        <v>0</v>
      </c>
      <c r="AY108" s="691"/>
    </row>
    <row r="109" spans="1:51" ht="12" customHeight="1" thickBot="1" x14ac:dyDescent="0.35">
      <c r="A109"/>
      <c r="B109" s="782"/>
      <c r="C109" s="783"/>
      <c r="D109" s="783"/>
      <c r="E109" s="783"/>
      <c r="F109" s="784"/>
      <c r="G109" s="104"/>
      <c r="H109" s="842"/>
      <c r="I109" s="843"/>
      <c r="J109" s="843"/>
      <c r="K109" s="843"/>
      <c r="L109" s="843"/>
      <c r="M109" s="843"/>
      <c r="N109" s="843"/>
      <c r="O109" s="843"/>
      <c r="P109" s="844"/>
      <c r="Q109" s="848"/>
      <c r="R109" s="849"/>
      <c r="S109" s="849"/>
      <c r="T109" s="849"/>
      <c r="U109" s="849"/>
      <c r="V109" s="849"/>
      <c r="W109" s="849"/>
      <c r="X109" s="850"/>
      <c r="Y109" s="103"/>
      <c r="Z109" s="103"/>
      <c r="AA109" s="762"/>
      <c r="AB109" s="763"/>
      <c r="AC109" s="763"/>
      <c r="AD109" s="763"/>
      <c r="AE109" s="763"/>
      <c r="AF109" s="763"/>
      <c r="AG109" s="763"/>
      <c r="AH109" s="763"/>
      <c r="AI109" s="763"/>
      <c r="AJ109" s="763"/>
      <c r="AK109" s="763"/>
      <c r="AL109" s="763"/>
      <c r="AM109" s="763"/>
      <c r="AN109" s="763"/>
      <c r="AO109" s="764"/>
      <c r="AP109" s="794"/>
      <c r="AQ109" s="795"/>
      <c r="AR109"/>
      <c r="AS109" s="745"/>
      <c r="AT109" s="746"/>
      <c r="AU109" s="747"/>
      <c r="AV109"/>
      <c r="AX109" s="691"/>
      <c r="AY109" s="691"/>
    </row>
    <row r="110" spans="1:51" ht="12" customHeight="1" x14ac:dyDescent="0.3">
      <c r="A110"/>
      <c r="B110" s="782"/>
      <c r="C110" s="783"/>
      <c r="D110" s="783"/>
      <c r="E110" s="783"/>
      <c r="F110" s="784"/>
      <c r="G110" s="104"/>
      <c r="H110" s="736" t="s">
        <v>839</v>
      </c>
      <c r="I110" s="736"/>
      <c r="J110" s="736"/>
      <c r="K110" s="736"/>
      <c r="L110" s="736"/>
      <c r="M110" s="736"/>
      <c r="N110" s="736"/>
      <c r="O110" s="736"/>
      <c r="P110" s="736"/>
      <c r="Q110" s="736"/>
      <c r="R110" s="736"/>
      <c r="S110" s="736"/>
      <c r="T110" s="736"/>
      <c r="U110" s="736"/>
      <c r="V110" s="736"/>
      <c r="W110" s="755"/>
      <c r="X110" s="756"/>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745"/>
      <c r="AT110" s="746"/>
      <c r="AU110" s="747"/>
      <c r="AV110"/>
      <c r="AX110" s="691">
        <f t="shared" ref="AX110" si="0">IF(W110="Non",0,AP110)</f>
        <v>0</v>
      </c>
      <c r="AY110" s="691"/>
    </row>
    <row r="111" spans="1:51" ht="12" customHeight="1" thickBot="1" x14ac:dyDescent="0.35">
      <c r="A111"/>
      <c r="B111" s="782"/>
      <c r="C111" s="783"/>
      <c r="D111" s="783"/>
      <c r="E111" s="783"/>
      <c r="F111" s="784"/>
      <c r="G111" s="104"/>
      <c r="H111" s="736"/>
      <c r="I111" s="736"/>
      <c r="J111" s="736"/>
      <c r="K111" s="736"/>
      <c r="L111" s="736"/>
      <c r="M111" s="736"/>
      <c r="N111" s="736"/>
      <c r="O111" s="736"/>
      <c r="P111" s="736"/>
      <c r="Q111" s="736"/>
      <c r="R111" s="736"/>
      <c r="S111" s="736"/>
      <c r="T111" s="736"/>
      <c r="U111" s="736"/>
      <c r="V111" s="736"/>
      <c r="W111" s="757"/>
      <c r="X111" s="758"/>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745"/>
      <c r="AT111" s="746"/>
      <c r="AU111" s="747"/>
      <c r="AV111"/>
      <c r="AX111" s="691"/>
      <c r="AY111" s="691"/>
    </row>
    <row r="112" spans="1:51" ht="12" customHeight="1" x14ac:dyDescent="0.3">
      <c r="A112"/>
      <c r="B112" s="782"/>
      <c r="C112" s="783"/>
      <c r="D112" s="783"/>
      <c r="E112" s="783"/>
      <c r="F112" s="784"/>
      <c r="G112" s="104"/>
      <c r="H112" s="736" t="s">
        <v>780</v>
      </c>
      <c r="I112" s="736"/>
      <c r="J112" s="736"/>
      <c r="K112" s="736"/>
      <c r="L112" s="736"/>
      <c r="M112" s="736"/>
      <c r="N112" s="736"/>
      <c r="O112" s="736"/>
      <c r="P112" s="736"/>
      <c r="Q112" s="736"/>
      <c r="R112" s="736"/>
      <c r="S112" s="736"/>
      <c r="T112" s="736"/>
      <c r="U112" s="736"/>
      <c r="V112" s="736"/>
      <c r="W112" s="755"/>
      <c r="X112" s="756"/>
      <c r="Y112" s="103"/>
      <c r="Z112" s="103"/>
      <c r="AA112" s="759" t="s">
        <v>781</v>
      </c>
      <c r="AB112" s="760"/>
      <c r="AC112" s="760"/>
      <c r="AD112" s="760"/>
      <c r="AE112" s="760"/>
      <c r="AF112" s="760"/>
      <c r="AG112" s="760"/>
      <c r="AH112" s="760"/>
      <c r="AI112" s="760"/>
      <c r="AJ112" s="760"/>
      <c r="AK112" s="760"/>
      <c r="AL112" s="760"/>
      <c r="AM112" s="760"/>
      <c r="AN112" s="760"/>
      <c r="AO112" s="761"/>
      <c r="AP112" s="765" t="e">
        <f>AVERAGE(W110:X115)</f>
        <v>#DIV/0!</v>
      </c>
      <c r="AQ112" s="766"/>
      <c r="AR112"/>
      <c r="AS112" s="745"/>
      <c r="AT112" s="746"/>
      <c r="AU112" s="747"/>
      <c r="AV112"/>
      <c r="AX112" s="691" t="e">
        <f t="shared" ref="AX112" si="1">IF(W112="Non",0,AP112)</f>
        <v>#DIV/0!</v>
      </c>
      <c r="AY112" s="691"/>
    </row>
    <row r="113" spans="1:55" ht="12" customHeight="1" thickBot="1" x14ac:dyDescent="0.35">
      <c r="A113"/>
      <c r="B113" s="782"/>
      <c r="C113" s="783"/>
      <c r="D113" s="783"/>
      <c r="E113" s="783"/>
      <c r="F113" s="784"/>
      <c r="G113" s="104"/>
      <c r="H113" s="736"/>
      <c r="I113" s="736"/>
      <c r="J113" s="736"/>
      <c r="K113" s="736"/>
      <c r="L113" s="736"/>
      <c r="M113" s="736"/>
      <c r="N113" s="736"/>
      <c r="O113" s="736"/>
      <c r="P113" s="736"/>
      <c r="Q113" s="736"/>
      <c r="R113" s="736"/>
      <c r="S113" s="736"/>
      <c r="T113" s="736"/>
      <c r="U113" s="736"/>
      <c r="V113" s="736"/>
      <c r="W113" s="757"/>
      <c r="X113" s="758"/>
      <c r="Y113" s="103"/>
      <c r="Z113" s="103"/>
      <c r="AA113" s="762"/>
      <c r="AB113" s="763"/>
      <c r="AC113" s="763"/>
      <c r="AD113" s="763"/>
      <c r="AE113" s="763"/>
      <c r="AF113" s="763"/>
      <c r="AG113" s="763"/>
      <c r="AH113" s="763"/>
      <c r="AI113" s="763"/>
      <c r="AJ113" s="763"/>
      <c r="AK113" s="763"/>
      <c r="AL113" s="763"/>
      <c r="AM113" s="763"/>
      <c r="AN113" s="763"/>
      <c r="AO113" s="764"/>
      <c r="AP113" s="767"/>
      <c r="AQ113" s="768"/>
      <c r="AR113"/>
      <c r="AS113" s="745"/>
      <c r="AT113" s="746"/>
      <c r="AU113" s="747"/>
      <c r="AV113"/>
      <c r="AX113" s="691"/>
      <c r="AY113" s="691"/>
    </row>
    <row r="114" spans="1:55" ht="12" customHeight="1" x14ac:dyDescent="0.3">
      <c r="A114"/>
      <c r="B114" s="782"/>
      <c r="C114" s="783"/>
      <c r="D114" s="783"/>
      <c r="E114" s="783"/>
      <c r="F114" s="784"/>
      <c r="G114" s="104"/>
      <c r="H114" s="736" t="s">
        <v>840</v>
      </c>
      <c r="I114" s="736"/>
      <c r="J114" s="736"/>
      <c r="K114" s="736"/>
      <c r="L114" s="736"/>
      <c r="M114" s="736"/>
      <c r="N114" s="736"/>
      <c r="O114" s="736"/>
      <c r="P114" s="736"/>
      <c r="Q114" s="736"/>
      <c r="R114" s="736"/>
      <c r="S114" s="736"/>
      <c r="T114" s="736"/>
      <c r="U114" s="736"/>
      <c r="V114" s="736"/>
      <c r="W114" s="755"/>
      <c r="X114" s="756"/>
      <c r="Y114" s="103"/>
      <c r="Z114" s="103"/>
      <c r="AA114" s="103"/>
      <c r="AB114" s="103"/>
      <c r="AC114" s="103"/>
      <c r="AD114" s="103"/>
      <c r="AE114" s="103"/>
      <c r="AF114" s="103"/>
      <c r="AG114" s="103"/>
      <c r="AH114" s="103"/>
      <c r="AI114" s="103"/>
      <c r="AJ114" s="103"/>
      <c r="AK114" s="103"/>
      <c r="AL114" s="103"/>
      <c r="AM114" s="103"/>
      <c r="AN114" s="103"/>
      <c r="AO114" s="103"/>
      <c r="AP114" s="164"/>
      <c r="AQ114" s="164"/>
      <c r="AR114"/>
      <c r="AS114" s="745"/>
      <c r="AT114" s="746"/>
      <c r="AU114" s="747"/>
      <c r="AV114"/>
      <c r="AX114" s="161"/>
      <c r="AY114" s="161"/>
    </row>
    <row r="115" spans="1:55" ht="12" customHeight="1" thickBot="1" x14ac:dyDescent="0.35">
      <c r="A115"/>
      <c r="B115" s="782"/>
      <c r="C115" s="783"/>
      <c r="D115" s="783"/>
      <c r="E115" s="783"/>
      <c r="F115" s="784"/>
      <c r="G115" s="104"/>
      <c r="H115" s="736"/>
      <c r="I115" s="736"/>
      <c r="J115" s="736"/>
      <c r="K115" s="736"/>
      <c r="L115" s="736"/>
      <c r="M115" s="736"/>
      <c r="N115" s="736"/>
      <c r="O115" s="736"/>
      <c r="P115" s="736"/>
      <c r="Q115" s="736"/>
      <c r="R115" s="736"/>
      <c r="S115" s="736"/>
      <c r="T115" s="736"/>
      <c r="U115" s="736"/>
      <c r="V115" s="736"/>
      <c r="W115" s="757"/>
      <c r="X115" s="758"/>
      <c r="Y115" s="103"/>
      <c r="Z115" s="103"/>
      <c r="AA115" s="103"/>
      <c r="AB115" s="103"/>
      <c r="AC115" s="103"/>
      <c r="AD115" s="103"/>
      <c r="AE115" s="103"/>
      <c r="AF115" s="103"/>
      <c r="AG115" s="103"/>
      <c r="AH115" s="103"/>
      <c r="AI115" s="103"/>
      <c r="AJ115" s="103"/>
      <c r="AK115" s="103"/>
      <c r="AL115" s="103"/>
      <c r="AM115" s="103"/>
      <c r="AN115" s="103"/>
      <c r="AO115" s="103"/>
      <c r="AP115" s="164"/>
      <c r="AQ115" s="164"/>
      <c r="AR115"/>
      <c r="AS115" s="745"/>
      <c r="AT115" s="746"/>
      <c r="AU115" s="747"/>
      <c r="AV115"/>
      <c r="AX115" s="161"/>
      <c r="AY115" s="161"/>
    </row>
    <row r="116" spans="1:55" ht="12" customHeight="1" x14ac:dyDescent="0.3">
      <c r="A116"/>
      <c r="B116" s="782"/>
      <c r="C116" s="783"/>
      <c r="D116" s="783"/>
      <c r="E116" s="783"/>
      <c r="F116" s="784"/>
      <c r="G116" s="104"/>
      <c r="H116" s="736" t="s">
        <v>844</v>
      </c>
      <c r="I116" s="736"/>
      <c r="J116" s="736"/>
      <c r="K116" s="736"/>
      <c r="L116" s="736"/>
      <c r="M116" s="736"/>
      <c r="N116" s="736"/>
      <c r="O116" s="736"/>
      <c r="P116" s="736"/>
      <c r="Q116" s="736"/>
      <c r="R116" s="736"/>
      <c r="S116" s="736"/>
      <c r="T116" s="736"/>
      <c r="U116" s="736"/>
      <c r="V116" s="736"/>
      <c r="W116" s="655" t="s">
        <v>37</v>
      </c>
      <c r="X116" s="655"/>
      <c r="Y116" s="103"/>
      <c r="Z116" s="103"/>
      <c r="AA116" s="759" t="s">
        <v>842</v>
      </c>
      <c r="AB116" s="760"/>
      <c r="AC116" s="760"/>
      <c r="AD116" s="760"/>
      <c r="AE116" s="760"/>
      <c r="AF116" s="760"/>
      <c r="AG116" s="760"/>
      <c r="AH116" s="760"/>
      <c r="AI116" s="760"/>
      <c r="AJ116" s="760"/>
      <c r="AK116" s="760"/>
      <c r="AL116" s="760"/>
      <c r="AM116" s="760"/>
      <c r="AN116" s="760"/>
      <c r="AO116" s="761"/>
      <c r="AP116" s="765">
        <f>IF(W116="Oui",5,IF(W118="oui",2.5,0))</f>
        <v>0</v>
      </c>
      <c r="AQ116" s="766"/>
      <c r="AR116"/>
      <c r="AS116" s="745"/>
      <c r="AT116" s="746"/>
      <c r="AU116" s="747"/>
      <c r="AV116"/>
      <c r="AX116" s="161"/>
      <c r="AY116" s="161"/>
    </row>
    <row r="117" spans="1:55" ht="12" customHeight="1" thickBot="1" x14ac:dyDescent="0.35">
      <c r="A117"/>
      <c r="B117" s="782"/>
      <c r="C117" s="783"/>
      <c r="D117" s="783"/>
      <c r="E117" s="783"/>
      <c r="F117" s="784"/>
      <c r="G117" s="104"/>
      <c r="H117" s="736"/>
      <c r="I117" s="736"/>
      <c r="J117" s="736"/>
      <c r="K117" s="736"/>
      <c r="L117" s="736"/>
      <c r="M117" s="736"/>
      <c r="N117" s="736"/>
      <c r="O117" s="736"/>
      <c r="P117" s="736"/>
      <c r="Q117" s="736"/>
      <c r="R117" s="736"/>
      <c r="S117" s="736"/>
      <c r="T117" s="736"/>
      <c r="U117" s="736"/>
      <c r="V117" s="736"/>
      <c r="W117" s="655"/>
      <c r="X117" s="655"/>
      <c r="Y117" s="103"/>
      <c r="Z117" s="103"/>
      <c r="AA117" s="762"/>
      <c r="AB117" s="763"/>
      <c r="AC117" s="763"/>
      <c r="AD117" s="763"/>
      <c r="AE117" s="763"/>
      <c r="AF117" s="763"/>
      <c r="AG117" s="763"/>
      <c r="AH117" s="763"/>
      <c r="AI117" s="763"/>
      <c r="AJ117" s="763"/>
      <c r="AK117" s="763"/>
      <c r="AL117" s="763"/>
      <c r="AM117" s="763"/>
      <c r="AN117" s="763"/>
      <c r="AO117" s="764"/>
      <c r="AP117" s="767"/>
      <c r="AQ117" s="768"/>
      <c r="AR117"/>
      <c r="AS117" s="745"/>
      <c r="AT117" s="746"/>
      <c r="AU117" s="747"/>
      <c r="AV117"/>
      <c r="AX117" s="161"/>
      <c r="AY117" s="161"/>
    </row>
    <row r="118" spans="1:55" ht="12" customHeight="1" x14ac:dyDescent="0.3">
      <c r="A118"/>
      <c r="B118" s="782"/>
      <c r="C118" s="783"/>
      <c r="D118" s="783"/>
      <c r="E118" s="783"/>
      <c r="F118" s="784"/>
      <c r="G118" s="104"/>
      <c r="H118" s="736" t="s">
        <v>841</v>
      </c>
      <c r="I118" s="736"/>
      <c r="J118" s="736"/>
      <c r="K118" s="736"/>
      <c r="L118" s="736"/>
      <c r="M118" s="736"/>
      <c r="N118" s="736"/>
      <c r="O118" s="736"/>
      <c r="P118" s="736"/>
      <c r="Q118" s="736"/>
      <c r="R118" s="736"/>
      <c r="S118" s="736"/>
      <c r="T118" s="736"/>
      <c r="U118" s="736"/>
      <c r="V118" s="736"/>
      <c r="W118" s="655" t="s">
        <v>37</v>
      </c>
      <c r="X118" s="655"/>
      <c r="Y118" s="103"/>
      <c r="Z118" s="103"/>
      <c r="AA118" s="656"/>
      <c r="AB118" s="656"/>
      <c r="AC118" s="656"/>
      <c r="AD118" s="656"/>
      <c r="AE118" s="656"/>
      <c r="AF118" s="656"/>
      <c r="AG118" s="656"/>
      <c r="AH118" s="656"/>
      <c r="AI118" s="656"/>
      <c r="AJ118" s="656"/>
      <c r="AK118" s="656"/>
      <c r="AL118" s="656"/>
      <c r="AM118" s="656"/>
      <c r="AN118" s="656"/>
      <c r="AO118" s="656"/>
      <c r="AP118" s="103"/>
      <c r="AQ118" s="103"/>
      <c r="AR118"/>
      <c r="AS118" s="745"/>
      <c r="AT118" s="746"/>
      <c r="AU118" s="747"/>
      <c r="AV118"/>
      <c r="AX118" s="161"/>
      <c r="AY118" s="161"/>
    </row>
    <row r="119" spans="1:55" ht="12" customHeight="1" thickBot="1" x14ac:dyDescent="0.35">
      <c r="A119"/>
      <c r="B119" s="782"/>
      <c r="C119" s="783"/>
      <c r="D119" s="783"/>
      <c r="E119" s="783"/>
      <c r="F119" s="784"/>
      <c r="G119" s="104"/>
      <c r="H119" s="736"/>
      <c r="I119" s="736"/>
      <c r="J119" s="736"/>
      <c r="K119" s="736"/>
      <c r="L119" s="736"/>
      <c r="M119" s="736"/>
      <c r="N119" s="736"/>
      <c r="O119" s="736"/>
      <c r="P119" s="736"/>
      <c r="Q119" s="736"/>
      <c r="R119" s="736"/>
      <c r="S119" s="736"/>
      <c r="T119" s="736"/>
      <c r="U119" s="736"/>
      <c r="V119" s="736"/>
      <c r="W119" s="655"/>
      <c r="X119" s="655"/>
      <c r="Y119" s="103"/>
      <c r="Z119" s="103"/>
      <c r="AA119" s="656"/>
      <c r="AB119" s="656"/>
      <c r="AC119" s="656"/>
      <c r="AD119" s="656"/>
      <c r="AE119" s="656"/>
      <c r="AF119" s="656"/>
      <c r="AG119" s="656"/>
      <c r="AH119" s="656"/>
      <c r="AI119" s="656"/>
      <c r="AJ119" s="656"/>
      <c r="AK119" s="656"/>
      <c r="AL119" s="656"/>
      <c r="AM119" s="656"/>
      <c r="AN119" s="656"/>
      <c r="AO119" s="656"/>
      <c r="AP119" s="103"/>
      <c r="AQ119" s="103"/>
      <c r="AR119"/>
      <c r="AS119" s="745"/>
      <c r="AT119" s="746"/>
      <c r="AU119" s="747"/>
      <c r="AV119"/>
      <c r="AX119" s="161"/>
      <c r="AY119" s="161"/>
    </row>
    <row r="120" spans="1:55" ht="12" customHeight="1" x14ac:dyDescent="0.3">
      <c r="A120"/>
      <c r="B120" s="782"/>
      <c r="C120" s="783"/>
      <c r="D120" s="783"/>
      <c r="E120" s="783"/>
      <c r="F120" s="784"/>
      <c r="G120" s="104"/>
      <c r="H120" s="736" t="s">
        <v>831</v>
      </c>
      <c r="I120" s="736"/>
      <c r="J120" s="736"/>
      <c r="K120" s="736"/>
      <c r="L120" s="736"/>
      <c r="M120" s="736"/>
      <c r="N120" s="736"/>
      <c r="O120" s="736"/>
      <c r="P120" s="736"/>
      <c r="Q120" s="736"/>
      <c r="R120" s="736"/>
      <c r="S120" s="736"/>
      <c r="T120" s="736"/>
      <c r="U120" s="736"/>
      <c r="V120" s="736"/>
      <c r="W120" s="655" t="s">
        <v>37</v>
      </c>
      <c r="X120" s="655"/>
      <c r="Y120" s="103"/>
      <c r="Z120" s="103"/>
      <c r="AA120" s="759" t="s">
        <v>849</v>
      </c>
      <c r="AB120" s="760"/>
      <c r="AC120" s="760"/>
      <c r="AD120" s="760"/>
      <c r="AE120" s="760"/>
      <c r="AF120" s="760"/>
      <c r="AG120" s="760"/>
      <c r="AH120" s="760"/>
      <c r="AI120" s="760"/>
      <c r="AJ120" s="760"/>
      <c r="AK120" s="760"/>
      <c r="AL120" s="760"/>
      <c r="AM120" s="760"/>
      <c r="AN120" s="760"/>
      <c r="AO120" s="761"/>
      <c r="AP120" s="765">
        <f>IF(W120="Oui",5,0)</f>
        <v>0</v>
      </c>
      <c r="AQ120" s="766"/>
      <c r="AR120" s="103"/>
      <c r="AS120" s="745"/>
      <c r="AT120" s="746"/>
      <c r="AU120" s="747"/>
      <c r="AV120"/>
      <c r="AX120" s="161"/>
      <c r="AY120" s="161"/>
    </row>
    <row r="121" spans="1:55" ht="12" customHeight="1" thickBot="1" x14ac:dyDescent="0.35">
      <c r="A121"/>
      <c r="B121" s="785"/>
      <c r="C121" s="786"/>
      <c r="D121" s="786"/>
      <c r="E121" s="786"/>
      <c r="F121" s="787"/>
      <c r="G121" s="104"/>
      <c r="H121" s="736"/>
      <c r="I121" s="736"/>
      <c r="J121" s="736"/>
      <c r="K121" s="736"/>
      <c r="L121" s="736"/>
      <c r="M121" s="736"/>
      <c r="N121" s="736"/>
      <c r="O121" s="736"/>
      <c r="P121" s="736"/>
      <c r="Q121" s="736"/>
      <c r="R121" s="736"/>
      <c r="S121" s="736"/>
      <c r="T121" s="736"/>
      <c r="U121" s="736"/>
      <c r="V121" s="736"/>
      <c r="W121" s="655"/>
      <c r="X121" s="655"/>
      <c r="Y121" s="103"/>
      <c r="Z121" s="103"/>
      <c r="AA121" s="762"/>
      <c r="AB121" s="763"/>
      <c r="AC121" s="763"/>
      <c r="AD121" s="763"/>
      <c r="AE121" s="763"/>
      <c r="AF121" s="763"/>
      <c r="AG121" s="763"/>
      <c r="AH121" s="763"/>
      <c r="AI121" s="763"/>
      <c r="AJ121" s="763"/>
      <c r="AK121" s="763"/>
      <c r="AL121" s="763"/>
      <c r="AM121" s="763"/>
      <c r="AN121" s="763"/>
      <c r="AO121" s="764"/>
      <c r="AP121" s="767"/>
      <c r="AQ121" s="768"/>
      <c r="AR121" s="103"/>
      <c r="AS121" s="748"/>
      <c r="AT121" s="749"/>
      <c r="AU121" s="750"/>
      <c r="AV121"/>
      <c r="AX121" s="161"/>
      <c r="AY121" s="161"/>
    </row>
    <row r="122" spans="1:55" ht="12" customHeight="1" thickBot="1" x14ac:dyDescent="0.35">
      <c r="A122"/>
      <c r="B122" s="99"/>
      <c r="C122" s="99"/>
      <c r="D122" s="99"/>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99"/>
      <c r="AD122" s="99"/>
      <c r="AE122" s="99"/>
      <c r="AF122" s="99"/>
      <c r="AG122" s="99"/>
      <c r="AH122" s="99"/>
      <c r="AI122" s="99"/>
      <c r="AJ122" s="99"/>
      <c r="AK122" s="99"/>
      <c r="AL122" s="99"/>
      <c r="AM122"/>
      <c r="AN122"/>
      <c r="AO122"/>
      <c r="AP122"/>
      <c r="AQ122"/>
      <c r="AR122"/>
      <c r="AS122" s="108"/>
      <c r="AT122" s="108"/>
      <c r="AU122" s="108"/>
      <c r="AV122"/>
    </row>
    <row r="123" spans="1:55" ht="12" customHeight="1" x14ac:dyDescent="0.3">
      <c r="A123"/>
      <c r="B123" s="735" t="s">
        <v>843</v>
      </c>
      <c r="C123" s="735"/>
      <c r="D123" s="735"/>
      <c r="E123" s="735"/>
      <c r="F123" s="735"/>
      <c r="G123" s="104"/>
      <c r="H123" s="736" t="s">
        <v>845</v>
      </c>
      <c r="I123" s="736"/>
      <c r="J123" s="736"/>
      <c r="K123" s="736"/>
      <c r="L123" s="736"/>
      <c r="M123" s="736"/>
      <c r="N123" s="736"/>
      <c r="O123" s="736"/>
      <c r="P123" s="736"/>
      <c r="Q123" s="736"/>
      <c r="R123" s="736"/>
      <c r="S123" s="736"/>
      <c r="T123" s="736"/>
      <c r="U123" s="736"/>
      <c r="V123" s="736"/>
      <c r="W123" s="655" t="s">
        <v>37</v>
      </c>
      <c r="X123" s="655"/>
      <c r="Y123" s="104"/>
      <c r="Z123" s="104"/>
      <c r="AA123" s="769" t="s">
        <v>846</v>
      </c>
      <c r="AB123" s="770"/>
      <c r="AC123" s="770"/>
      <c r="AD123" s="770"/>
      <c r="AE123" s="770"/>
      <c r="AF123" s="771"/>
      <c r="AG123" s="92"/>
      <c r="AH123" s="92"/>
      <c r="AI123" s="104"/>
      <c r="AJ123" s="775">
        <v>3</v>
      </c>
      <c r="AK123" s="776"/>
      <c r="AL123" s="104"/>
      <c r="AM123" s="104"/>
      <c r="AN123" s="104"/>
      <c r="AO123" s="104"/>
      <c r="AP123" s="104"/>
      <c r="AQ123" s="104"/>
      <c r="AR123" s="104"/>
      <c r="AS123" s="742">
        <f>2*(AJ125+AJ129)</f>
        <v>0</v>
      </c>
      <c r="AT123" s="743"/>
      <c r="AU123" s="744"/>
      <c r="AV123"/>
      <c r="AX123" s="691">
        <f>AJ123</f>
        <v>3</v>
      </c>
      <c r="AY123" s="691"/>
      <c r="AZ123" s="691">
        <f>AP123</f>
        <v>0</v>
      </c>
      <c r="BA123" s="691"/>
    </row>
    <row r="124" spans="1:55" ht="12" customHeight="1" thickBot="1" x14ac:dyDescent="0.35">
      <c r="A124"/>
      <c r="B124" s="735"/>
      <c r="C124" s="735"/>
      <c r="D124" s="735"/>
      <c r="E124" s="735"/>
      <c r="F124" s="735"/>
      <c r="G124" s="104"/>
      <c r="H124" s="736"/>
      <c r="I124" s="736"/>
      <c r="J124" s="736"/>
      <c r="K124" s="736"/>
      <c r="L124" s="736"/>
      <c r="M124" s="736"/>
      <c r="N124" s="736"/>
      <c r="O124" s="736"/>
      <c r="P124" s="736"/>
      <c r="Q124" s="736"/>
      <c r="R124" s="736"/>
      <c r="S124" s="736"/>
      <c r="T124" s="736"/>
      <c r="U124" s="736"/>
      <c r="V124" s="736"/>
      <c r="W124" s="655"/>
      <c r="X124" s="655"/>
      <c r="Y124" s="104"/>
      <c r="Z124" s="104"/>
      <c r="AA124" s="772"/>
      <c r="AB124" s="773"/>
      <c r="AC124" s="773"/>
      <c r="AD124" s="773"/>
      <c r="AE124" s="773"/>
      <c r="AF124" s="774"/>
      <c r="AG124" s="92"/>
      <c r="AH124" s="92"/>
      <c r="AI124" s="104"/>
      <c r="AJ124" s="777"/>
      <c r="AK124" s="778"/>
      <c r="AL124" s="104"/>
      <c r="AM124" s="104"/>
      <c r="AN124" s="104"/>
      <c r="AO124" s="104"/>
      <c r="AP124" s="104"/>
      <c r="AQ124" s="104"/>
      <c r="AR124" s="104"/>
      <c r="AS124" s="745"/>
      <c r="AT124" s="746"/>
      <c r="AU124" s="747"/>
      <c r="AV124"/>
      <c r="AX124" s="691"/>
      <c r="AY124" s="691"/>
      <c r="AZ124" s="691"/>
      <c r="BA124" s="691"/>
    </row>
    <row r="125" spans="1:55" ht="12" customHeight="1" x14ac:dyDescent="0.3">
      <c r="A125"/>
      <c r="B125" s="735"/>
      <c r="C125" s="735"/>
      <c r="D125" s="735"/>
      <c r="E125" s="735"/>
      <c r="F125" s="735"/>
      <c r="G125" s="104"/>
      <c r="H125" s="736" t="s">
        <v>847</v>
      </c>
      <c r="I125" s="736"/>
      <c r="J125" s="736"/>
      <c r="K125" s="736"/>
      <c r="L125" s="736"/>
      <c r="M125" s="736"/>
      <c r="N125" s="736"/>
      <c r="O125" s="736"/>
      <c r="P125" s="736"/>
      <c r="Q125" s="736"/>
      <c r="R125" s="736"/>
      <c r="S125" s="736"/>
      <c r="T125" s="736"/>
      <c r="U125" s="736"/>
      <c r="V125" s="736"/>
      <c r="W125" s="655" t="s">
        <v>37</v>
      </c>
      <c r="X125" s="655"/>
      <c r="Y125"/>
      <c r="Z125"/>
      <c r="AA125" s="769" t="s">
        <v>848</v>
      </c>
      <c r="AB125" s="770"/>
      <c r="AC125" s="770"/>
      <c r="AD125" s="770"/>
      <c r="AE125" s="770"/>
      <c r="AF125" s="771"/>
      <c r="AG125" s="92"/>
      <c r="AH125" s="92"/>
      <c r="AI125" s="104"/>
      <c r="AJ125" s="788">
        <f>IF(W123="Oui",AJ123,IF(W125="oui",1,0))</f>
        <v>0</v>
      </c>
      <c r="AK125" s="766"/>
      <c r="AL125" s="104"/>
      <c r="AM125" s="104"/>
      <c r="AN125" s="104"/>
      <c r="AO125" s="104"/>
      <c r="AP125" s="104"/>
      <c r="AQ125" s="104"/>
      <c r="AR125" s="104"/>
      <c r="AS125" s="745"/>
      <c r="AT125" s="746"/>
      <c r="AU125" s="747"/>
      <c r="AV125"/>
      <c r="AX125" s="691">
        <f>IF(W125="Non",5,AP125)</f>
        <v>5</v>
      </c>
      <c r="AY125" s="691"/>
      <c r="AZ125" s="691">
        <f>IF(Y125="Non",5,AR125)</f>
        <v>0</v>
      </c>
      <c r="BA125" s="691"/>
      <c r="BB125" s="691">
        <f>IF(AA125="Non",5,AT125)</f>
        <v>0</v>
      </c>
      <c r="BC125" s="691"/>
    </row>
    <row r="126" spans="1:55" ht="12" customHeight="1" thickBot="1" x14ac:dyDescent="0.35">
      <c r="A126"/>
      <c r="B126" s="735"/>
      <c r="C126" s="735"/>
      <c r="D126" s="735"/>
      <c r="E126" s="735"/>
      <c r="F126" s="735"/>
      <c r="G126" s="104"/>
      <c r="H126" s="736"/>
      <c r="I126" s="736"/>
      <c r="J126" s="736"/>
      <c r="K126" s="736"/>
      <c r="L126" s="736"/>
      <c r="M126" s="736"/>
      <c r="N126" s="736"/>
      <c r="O126" s="736"/>
      <c r="P126" s="736"/>
      <c r="Q126" s="736"/>
      <c r="R126" s="736"/>
      <c r="S126" s="736"/>
      <c r="T126" s="736"/>
      <c r="U126" s="736"/>
      <c r="V126" s="736"/>
      <c r="W126" s="655"/>
      <c r="X126" s="655"/>
      <c r="Y126"/>
      <c r="Z126"/>
      <c r="AA126" s="772"/>
      <c r="AB126" s="773"/>
      <c r="AC126" s="773"/>
      <c r="AD126" s="773"/>
      <c r="AE126" s="773"/>
      <c r="AF126" s="774"/>
      <c r="AG126" s="92"/>
      <c r="AH126" s="92"/>
      <c r="AI126" s="104"/>
      <c r="AJ126" s="789"/>
      <c r="AK126" s="768"/>
      <c r="AL126" s="104"/>
      <c r="AM126" s="104"/>
      <c r="AN126" s="104"/>
      <c r="AO126" s="104"/>
      <c r="AP126" s="104"/>
      <c r="AQ126" s="104"/>
      <c r="AR126" s="104"/>
      <c r="AS126" s="745"/>
      <c r="AT126" s="746"/>
      <c r="AU126" s="747"/>
      <c r="AV126"/>
      <c r="AX126" s="691"/>
      <c r="AY126" s="691"/>
      <c r="AZ126" s="691"/>
      <c r="BA126" s="691"/>
      <c r="BB126" s="691"/>
      <c r="BC126" s="691"/>
    </row>
    <row r="127" spans="1:55" ht="12" customHeight="1" x14ac:dyDescent="0.3">
      <c r="A127"/>
      <c r="B127" s="735"/>
      <c r="C127" s="735"/>
      <c r="D127" s="735"/>
      <c r="E127" s="735"/>
      <c r="F127" s="735"/>
      <c r="G127" s="104"/>
      <c r="H127" s="736" t="s">
        <v>850</v>
      </c>
      <c r="I127" s="736"/>
      <c r="J127" s="736"/>
      <c r="K127" s="736"/>
      <c r="L127" s="736"/>
      <c r="M127" s="736"/>
      <c r="N127" s="736"/>
      <c r="O127" s="736"/>
      <c r="P127" s="736"/>
      <c r="Q127" s="736"/>
      <c r="R127" s="736"/>
      <c r="S127" s="736"/>
      <c r="T127" s="736"/>
      <c r="U127" s="736"/>
      <c r="V127" s="736"/>
      <c r="W127" s="655" t="s">
        <v>37</v>
      </c>
      <c r="X127" s="655"/>
      <c r="Y127" s="104"/>
      <c r="Z127" s="104"/>
      <c r="AA127" s="769" t="s">
        <v>846</v>
      </c>
      <c r="AB127" s="770"/>
      <c r="AC127" s="770"/>
      <c r="AD127" s="770"/>
      <c r="AE127" s="770"/>
      <c r="AF127" s="771"/>
      <c r="AG127" s="92"/>
      <c r="AH127" s="92"/>
      <c r="AI127" s="104"/>
      <c r="AJ127" s="775">
        <v>5</v>
      </c>
      <c r="AK127" s="776"/>
      <c r="AL127" s="104"/>
      <c r="AM127" s="104"/>
      <c r="AN127" s="104"/>
      <c r="AO127" s="104"/>
      <c r="AP127" s="104"/>
      <c r="AQ127" s="104"/>
      <c r="AR127" s="104"/>
      <c r="AS127" s="745"/>
      <c r="AT127" s="746"/>
      <c r="AU127" s="747"/>
      <c r="AV127"/>
      <c r="AX127" s="161"/>
      <c r="AY127" s="161"/>
      <c r="AZ127" s="161"/>
      <c r="BA127" s="161"/>
      <c r="BB127" s="161"/>
      <c r="BC127" s="161"/>
    </row>
    <row r="128" spans="1:55" ht="12" customHeight="1" thickBot="1" x14ac:dyDescent="0.35">
      <c r="A128"/>
      <c r="B128" s="735"/>
      <c r="C128" s="735"/>
      <c r="D128" s="735"/>
      <c r="E128" s="735"/>
      <c r="F128" s="735"/>
      <c r="G128" s="104"/>
      <c r="H128" s="736"/>
      <c r="I128" s="736"/>
      <c r="J128" s="736"/>
      <c r="K128" s="736"/>
      <c r="L128" s="736"/>
      <c r="M128" s="736"/>
      <c r="N128" s="736"/>
      <c r="O128" s="736"/>
      <c r="P128" s="736"/>
      <c r="Q128" s="736"/>
      <c r="R128" s="736"/>
      <c r="S128" s="736"/>
      <c r="T128" s="736"/>
      <c r="U128" s="736"/>
      <c r="V128" s="736"/>
      <c r="W128" s="655"/>
      <c r="X128" s="655"/>
      <c r="Y128" s="104"/>
      <c r="Z128" s="104"/>
      <c r="AA128" s="772"/>
      <c r="AB128" s="773"/>
      <c r="AC128" s="773"/>
      <c r="AD128" s="773"/>
      <c r="AE128" s="773"/>
      <c r="AF128" s="774"/>
      <c r="AG128" s="92"/>
      <c r="AH128" s="92"/>
      <c r="AI128" s="104"/>
      <c r="AJ128" s="777"/>
      <c r="AK128" s="778"/>
      <c r="AL128" s="104"/>
      <c r="AM128" s="104"/>
      <c r="AN128" s="104"/>
      <c r="AO128" s="104"/>
      <c r="AP128" s="104"/>
      <c r="AQ128" s="104"/>
      <c r="AR128" s="104"/>
      <c r="AS128" s="745"/>
      <c r="AT128" s="746"/>
      <c r="AU128" s="747"/>
      <c r="AV128"/>
      <c r="AX128" s="161"/>
      <c r="AY128" s="161"/>
      <c r="AZ128" s="161"/>
      <c r="BA128" s="161"/>
      <c r="BB128" s="161"/>
      <c r="BC128" s="161"/>
    </row>
    <row r="129" spans="1:57" ht="12" customHeight="1" x14ac:dyDescent="0.3">
      <c r="A129"/>
      <c r="B129" s="735"/>
      <c r="C129" s="735"/>
      <c r="D129" s="735"/>
      <c r="E129" s="735"/>
      <c r="F129" s="735"/>
      <c r="G129" s="104"/>
      <c r="H129" s="736" t="s">
        <v>847</v>
      </c>
      <c r="I129" s="736"/>
      <c r="J129" s="736"/>
      <c r="K129" s="736"/>
      <c r="L129" s="736"/>
      <c r="M129" s="736"/>
      <c r="N129" s="736"/>
      <c r="O129" s="736"/>
      <c r="P129" s="736"/>
      <c r="Q129" s="736"/>
      <c r="R129" s="736"/>
      <c r="S129" s="736"/>
      <c r="T129" s="736"/>
      <c r="U129" s="736"/>
      <c r="V129" s="736"/>
      <c r="W129" s="655" t="s">
        <v>37</v>
      </c>
      <c r="X129" s="655"/>
      <c r="Y129"/>
      <c r="Z129"/>
      <c r="AA129" s="769" t="s">
        <v>848</v>
      </c>
      <c r="AB129" s="770"/>
      <c r="AC129" s="770"/>
      <c r="AD129" s="770"/>
      <c r="AE129" s="770"/>
      <c r="AF129" s="771"/>
      <c r="AG129" s="92"/>
      <c r="AH129" s="92"/>
      <c r="AI129" s="104"/>
      <c r="AJ129" s="788">
        <f>IF(W127="Oui",AJ127,IF(W129="oui",1,0))</f>
        <v>0</v>
      </c>
      <c r="AK129" s="766"/>
      <c r="AL129" s="104"/>
      <c r="AM129" s="104"/>
      <c r="AN129" s="104"/>
      <c r="AO129" s="104"/>
      <c r="AP129" s="104"/>
      <c r="AQ129" s="104"/>
      <c r="AR129" s="104"/>
      <c r="AS129" s="745"/>
      <c r="AT129" s="746"/>
      <c r="AU129" s="747"/>
      <c r="AV129"/>
      <c r="AX129" s="691">
        <f>IF(W129="Non",5,AP129)</f>
        <v>5</v>
      </c>
      <c r="AY129" s="691"/>
    </row>
    <row r="130" spans="1:57" ht="12" customHeight="1" thickBot="1" x14ac:dyDescent="0.35">
      <c r="A130"/>
      <c r="B130" s="735"/>
      <c r="C130" s="735"/>
      <c r="D130" s="735"/>
      <c r="E130" s="735"/>
      <c r="F130" s="735"/>
      <c r="G130" s="104"/>
      <c r="H130" s="736"/>
      <c r="I130" s="736"/>
      <c r="J130" s="736"/>
      <c r="K130" s="736"/>
      <c r="L130" s="736"/>
      <c r="M130" s="736"/>
      <c r="N130" s="736"/>
      <c r="O130" s="736"/>
      <c r="P130" s="736"/>
      <c r="Q130" s="736"/>
      <c r="R130" s="736"/>
      <c r="S130" s="736"/>
      <c r="T130" s="736"/>
      <c r="U130" s="736"/>
      <c r="V130" s="736"/>
      <c r="W130" s="655"/>
      <c r="X130" s="655"/>
      <c r="Y130"/>
      <c r="Z130"/>
      <c r="AA130" s="772"/>
      <c r="AB130" s="773"/>
      <c r="AC130" s="773"/>
      <c r="AD130" s="773"/>
      <c r="AE130" s="773"/>
      <c r="AF130" s="774"/>
      <c r="AG130" s="92"/>
      <c r="AH130" s="92"/>
      <c r="AI130" s="104"/>
      <c r="AJ130" s="789"/>
      <c r="AK130" s="768"/>
      <c r="AL130" s="104"/>
      <c r="AM130" s="104"/>
      <c r="AN130" s="104"/>
      <c r="AO130" s="104"/>
      <c r="AP130" s="104"/>
      <c r="AQ130" s="104"/>
      <c r="AR130" s="104"/>
      <c r="AS130" s="748"/>
      <c r="AT130" s="749"/>
      <c r="AU130" s="750"/>
      <c r="AV130"/>
      <c r="AX130" s="691"/>
      <c r="AY130" s="691"/>
    </row>
    <row r="131" spans="1:57" ht="12" customHeight="1" thickBot="1" x14ac:dyDescent="0.35">
      <c r="A131"/>
      <c r="B131"/>
      <c r="C131"/>
      <c r="D131"/>
      <c r="E131"/>
      <c r="F131"/>
      <c r="G131" s="104"/>
      <c r="H131"/>
      <c r="I131"/>
      <c r="J131"/>
      <c r="K131"/>
      <c r="L131"/>
      <c r="M131"/>
      <c r="N131"/>
      <c r="O131"/>
      <c r="P131"/>
      <c r="Q131"/>
      <c r="R131"/>
      <c r="S131"/>
      <c r="T131"/>
      <c r="U131"/>
      <c r="V131"/>
      <c r="W131"/>
      <c r="X131"/>
      <c r="Y131"/>
      <c r="Z131"/>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row>
    <row r="132" spans="1:57" ht="12" customHeight="1" x14ac:dyDescent="0.3">
      <c r="A132" s="10"/>
      <c r="B132" s="735" t="s">
        <v>782</v>
      </c>
      <c r="C132" s="735"/>
      <c r="D132" s="735"/>
      <c r="E132" s="735"/>
      <c r="F132" s="735"/>
      <c r="G132" s="104"/>
      <c r="H132" s="736" t="s">
        <v>783</v>
      </c>
      <c r="I132" s="736"/>
      <c r="J132" s="736"/>
      <c r="K132" s="736"/>
      <c r="L132" s="736"/>
      <c r="M132" s="736"/>
      <c r="N132" s="736"/>
      <c r="O132" s="736"/>
      <c r="P132" s="736"/>
      <c r="Q132" s="736"/>
      <c r="R132" s="736"/>
      <c r="S132" s="736"/>
      <c r="T132" s="736"/>
      <c r="U132" s="736"/>
      <c r="V132" s="736"/>
      <c r="W132" s="655" t="s">
        <v>37</v>
      </c>
      <c r="X132" s="655"/>
      <c r="Y132"/>
      <c r="Z132"/>
      <c r="AA132" s="800" t="s">
        <v>784</v>
      </c>
      <c r="AB132" s="801"/>
      <c r="AC132" s="801"/>
      <c r="AD132" s="801"/>
      <c r="AE132" s="801"/>
      <c r="AF132" s="801"/>
      <c r="AG132" s="801"/>
      <c r="AH132" s="801"/>
      <c r="AI132" s="801"/>
      <c r="AJ132" s="801"/>
      <c r="AK132" s="801"/>
      <c r="AL132" s="801"/>
      <c r="AM132" s="801"/>
      <c r="AN132" s="801"/>
      <c r="AO132" s="802"/>
      <c r="AP132" s="755"/>
      <c r="AQ132" s="756"/>
      <c r="AR132"/>
      <c r="AS132" s="806">
        <f>AP132+IF(W134="Oui",5,0)+IF(W136="Oui",5,0)+AP137</f>
        <v>0</v>
      </c>
      <c r="AT132" s="807"/>
      <c r="AU132" s="808"/>
      <c r="AV132" s="104"/>
      <c r="AX132" s="691">
        <f t="shared" ref="AX132" si="2">IF(W132="Non",0,AP132)</f>
        <v>0</v>
      </c>
      <c r="AY132" s="691"/>
    </row>
    <row r="133" spans="1:57" ht="12" customHeight="1" thickBot="1" x14ac:dyDescent="0.35">
      <c r="A133"/>
      <c r="B133" s="735"/>
      <c r="C133" s="735"/>
      <c r="D133" s="735"/>
      <c r="E133" s="735"/>
      <c r="F133" s="735"/>
      <c r="G133" s="104"/>
      <c r="H133" s="736"/>
      <c r="I133" s="736"/>
      <c r="J133" s="736"/>
      <c r="K133" s="736"/>
      <c r="L133" s="736"/>
      <c r="M133" s="736"/>
      <c r="N133" s="736"/>
      <c r="O133" s="736"/>
      <c r="P133" s="736"/>
      <c r="Q133" s="736"/>
      <c r="R133" s="736"/>
      <c r="S133" s="736"/>
      <c r="T133" s="736"/>
      <c r="U133" s="736"/>
      <c r="V133" s="736"/>
      <c r="W133" s="655"/>
      <c r="X133" s="655"/>
      <c r="Y133"/>
      <c r="Z133"/>
      <c r="AA133" s="803"/>
      <c r="AB133" s="804"/>
      <c r="AC133" s="804"/>
      <c r="AD133" s="804"/>
      <c r="AE133" s="804"/>
      <c r="AF133" s="804"/>
      <c r="AG133" s="804"/>
      <c r="AH133" s="804"/>
      <c r="AI133" s="804"/>
      <c r="AJ133" s="804"/>
      <c r="AK133" s="804"/>
      <c r="AL133" s="804"/>
      <c r="AM133" s="804"/>
      <c r="AN133" s="804"/>
      <c r="AO133" s="805"/>
      <c r="AP133" s="757"/>
      <c r="AQ133" s="758"/>
      <c r="AR133"/>
      <c r="AS133" s="809"/>
      <c r="AT133" s="810"/>
      <c r="AU133" s="811"/>
      <c r="AV133"/>
      <c r="AX133" s="691"/>
      <c r="AY133" s="691"/>
    </row>
    <row r="134" spans="1:57" ht="12" customHeight="1" x14ac:dyDescent="0.3">
      <c r="A134"/>
      <c r="B134" s="735"/>
      <c r="C134" s="735"/>
      <c r="D134" s="735"/>
      <c r="E134" s="735"/>
      <c r="F134" s="735"/>
      <c r="G134" s="104"/>
      <c r="H134" s="736" t="s">
        <v>851</v>
      </c>
      <c r="I134" s="736"/>
      <c r="J134" s="736"/>
      <c r="K134" s="736"/>
      <c r="L134" s="736"/>
      <c r="M134" s="736"/>
      <c r="N134" s="736"/>
      <c r="O134" s="736"/>
      <c r="P134" s="736"/>
      <c r="Q134" s="736"/>
      <c r="R134" s="736"/>
      <c r="S134" s="736"/>
      <c r="T134" s="736"/>
      <c r="U134" s="736"/>
      <c r="V134" s="736"/>
      <c r="W134" s="655" t="s">
        <v>37</v>
      </c>
      <c r="X134" s="655"/>
      <c r="Y134"/>
      <c r="Z134"/>
      <c r="AA134"/>
      <c r="AB134"/>
      <c r="AC134"/>
      <c r="AD134"/>
      <c r="AE134"/>
      <c r="AF134"/>
      <c r="AG134" s="104"/>
      <c r="AH134" s="104"/>
      <c r="AI134" s="104"/>
      <c r="AJ134" s="104"/>
      <c r="AK134" s="104"/>
      <c r="AL134" s="104"/>
      <c r="AM134" s="104"/>
      <c r="AN134" s="104"/>
      <c r="AO134" s="104"/>
      <c r="AP134" s="104"/>
      <c r="AQ134" s="104"/>
      <c r="AR134" s="9"/>
      <c r="AS134" s="809"/>
      <c r="AT134" s="810"/>
      <c r="AU134" s="811"/>
      <c r="AV134"/>
      <c r="AX134" s="691"/>
      <c r="AY134" s="691"/>
    </row>
    <row r="135" spans="1:57" ht="12" customHeight="1" x14ac:dyDescent="0.3">
      <c r="A135"/>
      <c r="B135" s="735"/>
      <c r="C135" s="735"/>
      <c r="D135" s="735"/>
      <c r="E135" s="735"/>
      <c r="F135" s="735"/>
      <c r="G135" s="104"/>
      <c r="H135" s="736"/>
      <c r="I135" s="736"/>
      <c r="J135" s="736"/>
      <c r="K135" s="736"/>
      <c r="L135" s="736"/>
      <c r="M135" s="736"/>
      <c r="N135" s="736"/>
      <c r="O135" s="736"/>
      <c r="P135" s="736"/>
      <c r="Q135" s="736"/>
      <c r="R135" s="736"/>
      <c r="S135" s="736"/>
      <c r="T135" s="736"/>
      <c r="U135" s="736"/>
      <c r="V135" s="736"/>
      <c r="W135" s="655"/>
      <c r="X135" s="655"/>
      <c r="Y135"/>
      <c r="Z135"/>
      <c r="AA135" s="797" t="s">
        <v>785</v>
      </c>
      <c r="AB135" s="797"/>
      <c r="AC135" s="797"/>
      <c r="AD135" s="797"/>
      <c r="AE135" s="797"/>
      <c r="AF135" s="797"/>
      <c r="AG135" s="797"/>
      <c r="AH135" s="797"/>
      <c r="AI135" s="797"/>
      <c r="AJ135" s="797"/>
      <c r="AK135" s="797"/>
      <c r="AL135" s="797"/>
      <c r="AM135" s="797"/>
      <c r="AN135" s="798">
        <v>5600</v>
      </c>
      <c r="AO135" s="798"/>
      <c r="AP135" s="798"/>
      <c r="AQ135" s="798"/>
      <c r="AR135" s="9"/>
      <c r="AS135" s="809"/>
      <c r="AT135" s="810"/>
      <c r="AU135" s="811"/>
      <c r="AV135"/>
      <c r="AX135" s="691"/>
      <c r="AY135" s="691"/>
    </row>
    <row r="136" spans="1:57" ht="12" customHeight="1" thickBot="1" x14ac:dyDescent="0.35">
      <c r="A136"/>
      <c r="B136" s="735"/>
      <c r="C136" s="735"/>
      <c r="D136" s="735"/>
      <c r="E136" s="735"/>
      <c r="F136" s="735"/>
      <c r="G136" s="104"/>
      <c r="H136" s="736" t="s">
        <v>786</v>
      </c>
      <c r="I136" s="736"/>
      <c r="J136" s="736"/>
      <c r="K136" s="736"/>
      <c r="L136" s="736"/>
      <c r="M136" s="736"/>
      <c r="N136" s="736"/>
      <c r="O136" s="736"/>
      <c r="P136" s="736"/>
      <c r="Q136" s="736"/>
      <c r="R136" s="736"/>
      <c r="S136" s="736"/>
      <c r="T136" s="736"/>
      <c r="U136" s="736"/>
      <c r="V136" s="736"/>
      <c r="W136" s="655" t="s">
        <v>37</v>
      </c>
      <c r="X136" s="655"/>
      <c r="Y136"/>
      <c r="Z136"/>
      <c r="AA136" s="797"/>
      <c r="AB136" s="797"/>
      <c r="AC136" s="797"/>
      <c r="AD136" s="797"/>
      <c r="AE136" s="797"/>
      <c r="AF136" s="797"/>
      <c r="AG136" s="797"/>
      <c r="AH136" s="797"/>
      <c r="AI136" s="797"/>
      <c r="AJ136" s="797"/>
      <c r="AK136" s="797"/>
      <c r="AL136" s="797"/>
      <c r="AM136" s="797"/>
      <c r="AN136" s="798"/>
      <c r="AO136" s="798"/>
      <c r="AP136" s="799"/>
      <c r="AQ136" s="799"/>
      <c r="AR136" s="9"/>
      <c r="AS136" s="809"/>
      <c r="AT136" s="810"/>
      <c r="AU136" s="811"/>
      <c r="AV136"/>
      <c r="AX136" s="691">
        <f>IF(W136="Oui",5,0)</f>
        <v>0</v>
      </c>
      <c r="AY136" s="691"/>
      <c r="AZ136" s="691">
        <f>AP137</f>
        <v>0</v>
      </c>
      <c r="BA136" s="691"/>
    </row>
    <row r="137" spans="1:57" ht="12" customHeight="1" x14ac:dyDescent="0.3">
      <c r="A137"/>
      <c r="B137" s="735"/>
      <c r="C137" s="735"/>
      <c r="D137" s="735"/>
      <c r="E137" s="735"/>
      <c r="F137" s="735"/>
      <c r="G137" s="104"/>
      <c r="H137" s="736"/>
      <c r="I137" s="736"/>
      <c r="J137" s="736"/>
      <c r="K137" s="736"/>
      <c r="L137" s="736"/>
      <c r="M137" s="736"/>
      <c r="N137" s="736"/>
      <c r="O137" s="736"/>
      <c r="P137" s="736"/>
      <c r="Q137" s="736"/>
      <c r="R137" s="736"/>
      <c r="S137" s="736"/>
      <c r="T137" s="736"/>
      <c r="U137" s="736"/>
      <c r="V137" s="736"/>
      <c r="W137" s="655"/>
      <c r="X137" s="655"/>
      <c r="Y137"/>
      <c r="Z137"/>
      <c r="AA137" s="736" t="s">
        <v>787</v>
      </c>
      <c r="AB137" s="736"/>
      <c r="AC137" s="736"/>
      <c r="AD137" s="736"/>
      <c r="AE137" s="736"/>
      <c r="AF137" s="736"/>
      <c r="AG137" s="736"/>
      <c r="AH137" s="736"/>
      <c r="AI137" s="736"/>
      <c r="AJ137" s="736"/>
      <c r="AK137" s="736"/>
      <c r="AL137" s="736"/>
      <c r="AM137" s="736"/>
      <c r="AN137" s="736"/>
      <c r="AO137" s="737"/>
      <c r="AP137" s="755"/>
      <c r="AQ137" s="756"/>
      <c r="AR137"/>
      <c r="AS137" s="809"/>
      <c r="AT137" s="810"/>
      <c r="AU137" s="811"/>
      <c r="AV137"/>
      <c r="AX137" s="691"/>
      <c r="AY137" s="691"/>
      <c r="AZ137" s="691"/>
      <c r="BA137" s="691"/>
    </row>
    <row r="138" spans="1:57" ht="12" customHeight="1" thickBot="1" x14ac:dyDescent="0.35">
      <c r="A138"/>
      <c r="B138"/>
      <c r="C138"/>
      <c r="D138"/>
      <c r="E138"/>
      <c r="F138"/>
      <c r="G138"/>
      <c r="H138"/>
      <c r="I138"/>
      <c r="J138"/>
      <c r="K138"/>
      <c r="L138"/>
      <c r="M138"/>
      <c r="N138"/>
      <c r="O138"/>
      <c r="P138"/>
      <c r="Q138"/>
      <c r="R138"/>
      <c r="S138"/>
      <c r="T138"/>
      <c r="U138"/>
      <c r="V138"/>
      <c r="W138"/>
      <c r="X138"/>
      <c r="Y138"/>
      <c r="Z138"/>
      <c r="AA138" s="736"/>
      <c r="AB138" s="736"/>
      <c r="AC138" s="736"/>
      <c r="AD138" s="736"/>
      <c r="AE138" s="736"/>
      <c r="AF138" s="736"/>
      <c r="AG138" s="736"/>
      <c r="AH138" s="736"/>
      <c r="AI138" s="736"/>
      <c r="AJ138" s="736"/>
      <c r="AK138" s="736"/>
      <c r="AL138" s="736"/>
      <c r="AM138" s="736"/>
      <c r="AN138" s="736"/>
      <c r="AO138" s="737"/>
      <c r="AP138" s="757"/>
      <c r="AQ138" s="758"/>
      <c r="AR138"/>
      <c r="AS138" s="812"/>
      <c r="AT138" s="813"/>
      <c r="AU138" s="814"/>
      <c r="AV138"/>
    </row>
    <row r="139" spans="1:57" ht="12" customHeigh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57" ht="12" customHeight="1" x14ac:dyDescent="0.3">
      <c r="A140" s="284" t="s">
        <v>130</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X140" s="29">
        <v>1</v>
      </c>
    </row>
    <row r="141" spans="1:57" ht="12" customHeight="1" thickBot="1" x14ac:dyDescent="0.35">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X141" s="29">
        <v>2</v>
      </c>
      <c r="BB141" s="796" t="s">
        <v>138</v>
      </c>
      <c r="BC141" s="796"/>
      <c r="BD141" s="796"/>
      <c r="BE141" s="796"/>
    </row>
    <row r="142" spans="1:57" ht="12" customHeight="1" thickTop="1" x14ac:dyDescent="0.3">
      <c r="A142" s="196"/>
      <c r="B142" s="196"/>
      <c r="C142" s="196"/>
      <c r="D142" s="207">
        <f>$D$1</f>
        <v>0</v>
      </c>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573" t="s">
        <v>677</v>
      </c>
      <c r="AO142" s="574"/>
      <c r="AP142" s="574"/>
      <c r="AQ142" s="574"/>
      <c r="AR142" s="574"/>
      <c r="AS142" s="574"/>
      <c r="AT142" s="574"/>
      <c r="AU142" s="574"/>
      <c r="AV142" s="575"/>
      <c r="AX142" s="29">
        <v>3</v>
      </c>
      <c r="BB142" s="796"/>
      <c r="BC142" s="796"/>
      <c r="BD142" s="796"/>
      <c r="BE142" s="796"/>
    </row>
    <row r="143" spans="1:57" ht="12" customHeight="1" x14ac:dyDescent="0.3">
      <c r="A143" s="196"/>
      <c r="B143" s="196"/>
      <c r="C143" s="196"/>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576"/>
      <c r="AO143" s="202"/>
      <c r="AP143" s="202"/>
      <c r="AQ143" s="202"/>
      <c r="AR143" s="202"/>
      <c r="AS143" s="202"/>
      <c r="AT143" s="202"/>
      <c r="AU143" s="202"/>
      <c r="AV143" s="577"/>
      <c r="AX143" s="29">
        <v>4</v>
      </c>
    </row>
    <row r="144" spans="1:57" ht="12" customHeight="1" thickBot="1" x14ac:dyDescent="0.35">
      <c r="A144" s="196"/>
      <c r="B144" s="196"/>
      <c r="C144" s="196"/>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578"/>
      <c r="AO144" s="579"/>
      <c r="AP144" s="579"/>
      <c r="AQ144" s="579"/>
      <c r="AR144" s="579"/>
      <c r="AS144" s="579"/>
      <c r="AT144" s="579"/>
      <c r="AU144" s="579"/>
      <c r="AV144" s="580"/>
      <c r="AX144" s="29">
        <v>5</v>
      </c>
    </row>
    <row r="145" spans="1:48" ht="12" customHeight="1" thickTop="1" x14ac:dyDescent="0.3">
      <c r="A145"/>
      <c r="B145"/>
      <c r="C145"/>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row>
    <row r="146" spans="1:48" ht="12" customHeight="1" thickBot="1" x14ac:dyDescent="0.35">
      <c r="A146"/>
      <c r="B146"/>
      <c r="C146"/>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row>
    <row r="147" spans="1:48" ht="12" customHeight="1" x14ac:dyDescent="0.3">
      <c r="A147"/>
      <c r="B147"/>
      <c r="C147"/>
      <c r="D147"/>
      <c r="E147" s="661" t="s">
        <v>762</v>
      </c>
      <c r="F147" s="661"/>
      <c r="G147" s="661"/>
      <c r="H147" s="661"/>
      <c r="I147" s="661"/>
      <c r="J147" s="661"/>
      <c r="K147" s="661"/>
      <c r="L147" s="661"/>
      <c r="M147" s="661"/>
      <c r="N147" s="661"/>
      <c r="O147" s="95"/>
      <c r="P147" s="95"/>
      <c r="Q147" s="829" t="s">
        <v>788</v>
      </c>
      <c r="R147" s="830"/>
      <c r="S147" s="830"/>
      <c r="T147" s="830"/>
      <c r="U147" s="830"/>
      <c r="V147" s="830"/>
      <c r="W147" s="830"/>
      <c r="X147" s="830"/>
      <c r="Y147" s="109"/>
      <c r="Z147" s="862" t="e">
        <f>(AS98+AS103+AS108+AS123+AS132)/5</f>
        <v>#DIV/0!</v>
      </c>
      <c r="AA147" s="862"/>
      <c r="AB147" s="862"/>
      <c r="AC147" s="865" t="s">
        <v>858</v>
      </c>
      <c r="AD147" s="865"/>
      <c r="AE147" s="865"/>
      <c r="AF147" s="110"/>
      <c r="AG147" s="95"/>
      <c r="AH147" s="829" t="s">
        <v>789</v>
      </c>
      <c r="AI147" s="830"/>
      <c r="AJ147" s="830"/>
      <c r="AK147" s="830"/>
      <c r="AL147" s="830"/>
      <c r="AM147" s="830"/>
      <c r="AN147" s="830"/>
      <c r="AO147" s="830"/>
      <c r="AP147" s="830"/>
      <c r="AQ147" s="830"/>
      <c r="AR147" s="830"/>
      <c r="AS147" s="830"/>
      <c r="AT147" s="831"/>
      <c r="AU147" s="95"/>
      <c r="AV147" s="9"/>
    </row>
    <row r="148" spans="1:48" ht="12" customHeight="1" x14ac:dyDescent="0.3">
      <c r="A148"/>
      <c r="B148"/>
      <c r="C148"/>
      <c r="D148" s="9"/>
      <c r="E148" s="661"/>
      <c r="F148" s="661"/>
      <c r="G148" s="661"/>
      <c r="H148" s="661"/>
      <c r="I148" s="661"/>
      <c r="J148" s="661"/>
      <c r="K148" s="661"/>
      <c r="L148" s="661"/>
      <c r="M148" s="661"/>
      <c r="N148" s="661"/>
      <c r="O148" s="95"/>
      <c r="P148" s="95"/>
      <c r="Q148" s="860"/>
      <c r="R148" s="861"/>
      <c r="S148" s="861"/>
      <c r="T148" s="861"/>
      <c r="U148" s="861"/>
      <c r="V148" s="861"/>
      <c r="W148" s="861"/>
      <c r="X148" s="861"/>
      <c r="Y148" s="111"/>
      <c r="Z148" s="863"/>
      <c r="AA148" s="863"/>
      <c r="AB148" s="863"/>
      <c r="AC148" s="866"/>
      <c r="AD148" s="866"/>
      <c r="AE148" s="866"/>
      <c r="AF148" s="112"/>
      <c r="AG148" s="95"/>
      <c r="AH148" s="860"/>
      <c r="AI148" s="861"/>
      <c r="AJ148" s="861"/>
      <c r="AK148" s="861"/>
      <c r="AL148" s="861"/>
      <c r="AM148" s="861"/>
      <c r="AN148" s="861"/>
      <c r="AO148" s="861"/>
      <c r="AP148" s="861"/>
      <c r="AQ148" s="861"/>
      <c r="AR148" s="861"/>
      <c r="AS148" s="861"/>
      <c r="AT148" s="868"/>
      <c r="AU148" s="95"/>
      <c r="AV148" s="9"/>
    </row>
    <row r="149" spans="1:48" ht="12" customHeight="1" thickBot="1" x14ac:dyDescent="0.35">
      <c r="A149"/>
      <c r="B149"/>
      <c r="C149"/>
      <c r="D149"/>
      <c r="E149" s="661"/>
      <c r="F149" s="661"/>
      <c r="G149" s="661"/>
      <c r="H149" s="661"/>
      <c r="I149" s="661"/>
      <c r="J149" s="661"/>
      <c r="K149" s="661"/>
      <c r="L149" s="661"/>
      <c r="M149" s="661"/>
      <c r="N149" s="661"/>
      <c r="O149" s="95"/>
      <c r="P149" s="95"/>
      <c r="Q149" s="832"/>
      <c r="R149" s="833"/>
      <c r="S149" s="833"/>
      <c r="T149" s="833"/>
      <c r="U149" s="833"/>
      <c r="V149" s="833"/>
      <c r="W149" s="833"/>
      <c r="X149" s="833"/>
      <c r="Y149" s="113"/>
      <c r="Z149" s="864"/>
      <c r="AA149" s="864"/>
      <c r="AB149" s="864"/>
      <c r="AC149" s="867"/>
      <c r="AD149" s="867"/>
      <c r="AE149" s="867"/>
      <c r="AF149" s="114"/>
      <c r="AG149" s="95"/>
      <c r="AH149" s="832"/>
      <c r="AI149" s="833"/>
      <c r="AJ149" s="833"/>
      <c r="AK149" s="833"/>
      <c r="AL149" s="833"/>
      <c r="AM149" s="833"/>
      <c r="AN149" s="833"/>
      <c r="AO149" s="833"/>
      <c r="AP149" s="833"/>
      <c r="AQ149" s="833"/>
      <c r="AR149" s="833"/>
      <c r="AS149" s="833"/>
      <c r="AT149" s="834"/>
      <c r="AU149" s="95"/>
      <c r="AV149" s="9"/>
    </row>
    <row r="150" spans="1:48" ht="12" customHeight="1" thickBot="1" x14ac:dyDescent="0.35">
      <c r="A150"/>
      <c r="B150"/>
      <c r="C150"/>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5"/>
      <c r="AJ150" s="95"/>
      <c r="AK150" s="95"/>
      <c r="AL150" s="95"/>
      <c r="AM150" s="95"/>
      <c r="AN150" s="95"/>
      <c r="AO150" s="95"/>
      <c r="AP150" s="95"/>
      <c r="AQ150" s="95"/>
      <c r="AR150" s="95"/>
      <c r="AS150" s="95"/>
      <c r="AT150" s="95"/>
      <c r="AU150" s="95"/>
      <c r="AV150" s="9"/>
    </row>
    <row r="151" spans="1:48" ht="12" customHeight="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s="851"/>
      <c r="AI151" s="852"/>
      <c r="AJ151" s="852"/>
      <c r="AK151" s="852"/>
      <c r="AL151" s="852"/>
      <c r="AM151" s="852"/>
      <c r="AN151" s="852"/>
      <c r="AO151" s="852"/>
      <c r="AP151" s="852"/>
      <c r="AQ151" s="852"/>
      <c r="AR151" s="852"/>
      <c r="AS151" s="852"/>
      <c r="AT151" s="853"/>
      <c r="AU151" s="95"/>
      <c r="AV151" s="9"/>
    </row>
    <row r="152" spans="1:48" ht="12" customHeight="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s="854"/>
      <c r="AI152" s="855"/>
      <c r="AJ152" s="855"/>
      <c r="AK152" s="855"/>
      <c r="AL152" s="855"/>
      <c r="AM152" s="855"/>
      <c r="AN152" s="855"/>
      <c r="AO152" s="855"/>
      <c r="AP152" s="855"/>
      <c r="AQ152" s="855"/>
      <c r="AR152" s="855"/>
      <c r="AS152" s="855"/>
      <c r="AT152" s="856"/>
      <c r="AU152" s="95"/>
      <c r="AV152" s="9"/>
    </row>
    <row r="153" spans="1:48" ht="12" customHeight="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s="854"/>
      <c r="AI153" s="855"/>
      <c r="AJ153" s="855"/>
      <c r="AK153" s="855"/>
      <c r="AL153" s="855"/>
      <c r="AM153" s="855"/>
      <c r="AN153" s="855"/>
      <c r="AO153" s="855"/>
      <c r="AP153" s="855"/>
      <c r="AQ153" s="855"/>
      <c r="AR153" s="855"/>
      <c r="AS153" s="855"/>
      <c r="AT153" s="856"/>
      <c r="AU153" s="95"/>
      <c r="AV153" s="9"/>
    </row>
    <row r="154" spans="1:48" ht="12" customHeight="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s="854"/>
      <c r="AI154" s="855"/>
      <c r="AJ154" s="855"/>
      <c r="AK154" s="855"/>
      <c r="AL154" s="855"/>
      <c r="AM154" s="855"/>
      <c r="AN154" s="855"/>
      <c r="AO154" s="855"/>
      <c r="AP154" s="855"/>
      <c r="AQ154" s="855"/>
      <c r="AR154" s="855"/>
      <c r="AS154" s="855"/>
      <c r="AT154" s="856"/>
      <c r="AU154" s="95"/>
      <c r="AV154" s="9"/>
    </row>
    <row r="155" spans="1:48" ht="12" customHeight="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s="854"/>
      <c r="AI155" s="855"/>
      <c r="AJ155" s="855"/>
      <c r="AK155" s="855"/>
      <c r="AL155" s="855"/>
      <c r="AM155" s="855"/>
      <c r="AN155" s="855"/>
      <c r="AO155" s="855"/>
      <c r="AP155" s="855"/>
      <c r="AQ155" s="855"/>
      <c r="AR155" s="855"/>
      <c r="AS155" s="855"/>
      <c r="AT155" s="856"/>
      <c r="AU155" s="95"/>
      <c r="AV155" s="9"/>
    </row>
    <row r="156" spans="1:48" ht="12" customHeight="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s="854"/>
      <c r="AI156" s="855"/>
      <c r="AJ156" s="855"/>
      <c r="AK156" s="855"/>
      <c r="AL156" s="855"/>
      <c r="AM156" s="855"/>
      <c r="AN156" s="855"/>
      <c r="AO156" s="855"/>
      <c r="AP156" s="855"/>
      <c r="AQ156" s="855"/>
      <c r="AR156" s="855"/>
      <c r="AS156" s="855"/>
      <c r="AT156" s="856"/>
      <c r="AU156" s="95"/>
      <c r="AV156" s="9"/>
    </row>
    <row r="157" spans="1:48" ht="12" customHeight="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s="854"/>
      <c r="AI157" s="855"/>
      <c r="AJ157" s="855"/>
      <c r="AK157" s="855"/>
      <c r="AL157" s="855"/>
      <c r="AM157" s="855"/>
      <c r="AN157" s="855"/>
      <c r="AO157" s="855"/>
      <c r="AP157" s="855"/>
      <c r="AQ157" s="855"/>
      <c r="AR157" s="855"/>
      <c r="AS157" s="855"/>
      <c r="AT157" s="856"/>
      <c r="AU157" s="95"/>
      <c r="AV157" s="9"/>
    </row>
    <row r="158" spans="1:48"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854"/>
      <c r="AI158" s="855"/>
      <c r="AJ158" s="855"/>
      <c r="AK158" s="855"/>
      <c r="AL158" s="855"/>
      <c r="AM158" s="855"/>
      <c r="AN158" s="855"/>
      <c r="AO158" s="855"/>
      <c r="AP158" s="855"/>
      <c r="AQ158" s="855"/>
      <c r="AR158" s="855"/>
      <c r="AS158" s="855"/>
      <c r="AT158" s="856"/>
      <c r="AU158" s="95"/>
      <c r="AV158" s="9"/>
    </row>
    <row r="159" spans="1:48" ht="12" customHeight="1" x14ac:dyDescent="0.3">
      <c r="A159"/>
      <c r="B159"/>
      <c r="C159"/>
      <c r="D159"/>
      <c r="E159"/>
      <c r="F159"/>
      <c r="G159" s="37"/>
      <c r="H159" s="790" t="s">
        <v>699</v>
      </c>
      <c r="I159" s="790"/>
      <c r="J159" s="790" t="s">
        <v>790</v>
      </c>
      <c r="K159" s="790"/>
      <c r="L159"/>
      <c r="M159"/>
      <c r="N159"/>
      <c r="O159"/>
      <c r="P159"/>
      <c r="Q159"/>
      <c r="R159"/>
      <c r="S159"/>
      <c r="T159"/>
      <c r="U159"/>
      <c r="V159"/>
      <c r="W159"/>
      <c r="X159"/>
      <c r="Y159"/>
      <c r="Z159"/>
      <c r="AA159"/>
      <c r="AB159"/>
      <c r="AC159"/>
      <c r="AD159"/>
      <c r="AE159"/>
      <c r="AF159"/>
      <c r="AG159"/>
      <c r="AH159" s="854"/>
      <c r="AI159" s="855"/>
      <c r="AJ159" s="855"/>
      <c r="AK159" s="855"/>
      <c r="AL159" s="855"/>
      <c r="AM159" s="855"/>
      <c r="AN159" s="855"/>
      <c r="AO159" s="855"/>
      <c r="AP159" s="855"/>
      <c r="AQ159" s="855"/>
      <c r="AR159" s="855"/>
      <c r="AS159" s="855"/>
      <c r="AT159" s="856"/>
      <c r="AU159" s="95"/>
      <c r="AV159" s="9"/>
    </row>
    <row r="160" spans="1:48" ht="12" customHeight="1" x14ac:dyDescent="0.3">
      <c r="A160"/>
      <c r="B160"/>
      <c r="C160"/>
      <c r="D160"/>
      <c r="E160"/>
      <c r="F160"/>
      <c r="G160" s="37" t="str">
        <f>B98</f>
        <v>Objectifs</v>
      </c>
      <c r="H160" s="791">
        <f>AS98</f>
        <v>0</v>
      </c>
      <c r="I160" s="790"/>
      <c r="J160" s="790">
        <v>5</v>
      </c>
      <c r="K160" s="790"/>
      <c r="L160"/>
      <c r="M160"/>
      <c r="N160"/>
      <c r="O160"/>
      <c r="P160"/>
      <c r="Q160"/>
      <c r="R160"/>
      <c r="S160"/>
      <c r="T160"/>
      <c r="U160"/>
      <c r="V160"/>
      <c r="W160"/>
      <c r="X160"/>
      <c r="Y160"/>
      <c r="Z160"/>
      <c r="AA160"/>
      <c r="AB160"/>
      <c r="AC160"/>
      <c r="AD160"/>
      <c r="AE160"/>
      <c r="AF160"/>
      <c r="AG160"/>
      <c r="AH160" s="854"/>
      <c r="AI160" s="855"/>
      <c r="AJ160" s="855"/>
      <c r="AK160" s="855"/>
      <c r="AL160" s="855"/>
      <c r="AM160" s="855"/>
      <c r="AN160" s="855"/>
      <c r="AO160" s="855"/>
      <c r="AP160" s="855"/>
      <c r="AQ160" s="855"/>
      <c r="AR160" s="855"/>
      <c r="AS160" s="855"/>
      <c r="AT160" s="856"/>
      <c r="AU160" s="95"/>
      <c r="AV160" s="9"/>
    </row>
    <row r="161" spans="1:48" ht="12" customHeight="1" x14ac:dyDescent="0.3">
      <c r="A161"/>
      <c r="B161"/>
      <c r="C161"/>
      <c r="D161"/>
      <c r="E161"/>
      <c r="F161"/>
      <c r="G161" s="37" t="str">
        <f>B103</f>
        <v>Méthode</v>
      </c>
      <c r="H161" s="791" t="e">
        <f>AS103</f>
        <v>#DIV/0!</v>
      </c>
      <c r="I161" s="790"/>
      <c r="J161" s="790">
        <v>5</v>
      </c>
      <c r="K161" s="790"/>
      <c r="L161"/>
      <c r="M161"/>
      <c r="N161"/>
      <c r="O161"/>
      <c r="P161"/>
      <c r="Q161"/>
      <c r="R161"/>
      <c r="S161"/>
      <c r="T161"/>
      <c r="U161"/>
      <c r="V161"/>
      <c r="W161"/>
      <c r="X161"/>
      <c r="Y161"/>
      <c r="Z161"/>
      <c r="AA161"/>
      <c r="AB161"/>
      <c r="AC161"/>
      <c r="AD161"/>
      <c r="AE161"/>
      <c r="AF161"/>
      <c r="AG161"/>
      <c r="AH161" s="854"/>
      <c r="AI161" s="855"/>
      <c r="AJ161" s="855"/>
      <c r="AK161" s="855"/>
      <c r="AL161" s="855"/>
      <c r="AM161" s="855"/>
      <c r="AN161" s="855"/>
      <c r="AO161" s="855"/>
      <c r="AP161" s="855"/>
      <c r="AQ161" s="855"/>
      <c r="AR161" s="855"/>
      <c r="AS161" s="855"/>
      <c r="AT161" s="856"/>
      <c r="AU161" s="95"/>
      <c r="AV161" s="9"/>
    </row>
    <row r="162" spans="1:48" ht="12" customHeight="1" x14ac:dyDescent="0.3">
      <c r="A162"/>
      <c r="B162"/>
      <c r="C162"/>
      <c r="D162"/>
      <c r="E162"/>
      <c r="F162"/>
      <c r="G162" s="37" t="str">
        <f>B108</f>
        <v>Mise en œuvre</v>
      </c>
      <c r="H162" s="791" t="e">
        <f>AS108</f>
        <v>#DIV/0!</v>
      </c>
      <c r="I162" s="790"/>
      <c r="J162" s="790">
        <v>5</v>
      </c>
      <c r="K162" s="790"/>
      <c r="L162"/>
      <c r="M162"/>
      <c r="N162"/>
      <c r="O162"/>
      <c r="P162"/>
      <c r="Q162"/>
      <c r="R162"/>
      <c r="S162"/>
      <c r="T162"/>
      <c r="U162"/>
      <c r="V162"/>
      <c r="W162"/>
      <c r="X162"/>
      <c r="Y162"/>
      <c r="Z162"/>
      <c r="AA162"/>
      <c r="AB162"/>
      <c r="AC162"/>
      <c r="AD162"/>
      <c r="AE162"/>
      <c r="AF162"/>
      <c r="AG162"/>
      <c r="AH162" s="854"/>
      <c r="AI162" s="855"/>
      <c r="AJ162" s="855"/>
      <c r="AK162" s="855"/>
      <c r="AL162" s="855"/>
      <c r="AM162" s="855"/>
      <c r="AN162" s="855"/>
      <c r="AO162" s="855"/>
      <c r="AP162" s="855"/>
      <c r="AQ162" s="855"/>
      <c r="AR162" s="855"/>
      <c r="AS162" s="855"/>
      <c r="AT162" s="856"/>
      <c r="AU162" s="95"/>
      <c r="AV162" s="9"/>
    </row>
    <row r="163" spans="1:48" ht="12" customHeight="1" x14ac:dyDescent="0.3">
      <c r="A163"/>
      <c r="B163"/>
      <c r="C163"/>
      <c r="D163"/>
      <c r="E163"/>
      <c r="F163"/>
      <c r="G163" s="37" t="str">
        <f>B123</f>
        <v>Ressources</v>
      </c>
      <c r="H163" s="791">
        <f>AS123</f>
        <v>0</v>
      </c>
      <c r="I163" s="790"/>
      <c r="J163" s="790">
        <v>5</v>
      </c>
      <c r="K163" s="790"/>
      <c r="L163"/>
      <c r="M163"/>
      <c r="N163"/>
      <c r="O163"/>
      <c r="P163"/>
      <c r="Q163"/>
      <c r="R163"/>
      <c r="S163"/>
      <c r="T163"/>
      <c r="U163"/>
      <c r="V163"/>
      <c r="W163"/>
      <c r="X163"/>
      <c r="Y163"/>
      <c r="Z163"/>
      <c r="AA163"/>
      <c r="AB163"/>
      <c r="AC163"/>
      <c r="AD163"/>
      <c r="AE163"/>
      <c r="AF163"/>
      <c r="AG163"/>
      <c r="AH163" s="854"/>
      <c r="AI163" s="855"/>
      <c r="AJ163" s="855"/>
      <c r="AK163" s="855"/>
      <c r="AL163" s="855"/>
      <c r="AM163" s="855"/>
      <c r="AN163" s="855"/>
      <c r="AO163" s="855"/>
      <c r="AP163" s="855"/>
      <c r="AQ163" s="855"/>
      <c r="AR163" s="855"/>
      <c r="AS163" s="855"/>
      <c r="AT163" s="856"/>
      <c r="AU163" s="95"/>
      <c r="AV163" s="9"/>
    </row>
    <row r="164" spans="1:48" ht="12" customHeight="1" x14ac:dyDescent="0.3">
      <c r="A164"/>
      <c r="B164"/>
      <c r="C164"/>
      <c r="D164"/>
      <c r="E164"/>
      <c r="F164"/>
      <c r="G164" s="37" t="str">
        <f>B132</f>
        <v>Suivi - Evaluation</v>
      </c>
      <c r="H164" s="791">
        <f>AS132</f>
        <v>0</v>
      </c>
      <c r="I164" s="790"/>
      <c r="J164" s="790">
        <v>5</v>
      </c>
      <c r="K164" s="790"/>
      <c r="L164"/>
      <c r="M164"/>
      <c r="N164"/>
      <c r="O164"/>
      <c r="P164"/>
      <c r="Q164"/>
      <c r="R164"/>
      <c r="S164"/>
      <c r="T164"/>
      <c r="U164"/>
      <c r="V164"/>
      <c r="W164"/>
      <c r="X164"/>
      <c r="Y164"/>
      <c r="Z164"/>
      <c r="AA164"/>
      <c r="AB164"/>
      <c r="AC164"/>
      <c r="AD164"/>
      <c r="AE164"/>
      <c r="AF164"/>
      <c r="AG164"/>
      <c r="AH164" s="854"/>
      <c r="AI164" s="855"/>
      <c r="AJ164" s="855"/>
      <c r="AK164" s="855"/>
      <c r="AL164" s="855"/>
      <c r="AM164" s="855"/>
      <c r="AN164" s="855"/>
      <c r="AO164" s="855"/>
      <c r="AP164" s="855"/>
      <c r="AQ164" s="855"/>
      <c r="AR164" s="855"/>
      <c r="AS164" s="855"/>
      <c r="AT164" s="856"/>
      <c r="AU164" s="95"/>
      <c r="AV164" s="9"/>
    </row>
    <row r="165" spans="1:48" ht="12" customHeight="1" thickBot="1" x14ac:dyDescent="0.35">
      <c r="A165"/>
      <c r="B165"/>
      <c r="C165"/>
      <c r="D165"/>
      <c r="E165"/>
      <c r="F165"/>
      <c r="G165" s="37" t="s">
        <v>790</v>
      </c>
      <c r="H165" s="791" t="e">
        <f>(H160+H161+H162+H163+H164)/5</f>
        <v>#DIV/0!</v>
      </c>
      <c r="I165" s="790"/>
      <c r="J165" s="790"/>
      <c r="K165" s="790"/>
      <c r="L165"/>
      <c r="M165"/>
      <c r="N165"/>
      <c r="O165"/>
      <c r="P165"/>
      <c r="Q165"/>
      <c r="R165"/>
      <c r="S165"/>
      <c r="T165"/>
      <c r="U165"/>
      <c r="V165"/>
      <c r="W165"/>
      <c r="X165"/>
      <c r="Y165"/>
      <c r="Z165"/>
      <c r="AA165"/>
      <c r="AB165"/>
      <c r="AC165"/>
      <c r="AD165"/>
      <c r="AE165"/>
      <c r="AF165"/>
      <c r="AG165"/>
      <c r="AH165" s="857"/>
      <c r="AI165" s="858"/>
      <c r="AJ165" s="858"/>
      <c r="AK165" s="858"/>
      <c r="AL165" s="858"/>
      <c r="AM165" s="858"/>
      <c r="AN165" s="858"/>
      <c r="AO165" s="858"/>
      <c r="AP165" s="858"/>
      <c r="AQ165" s="858"/>
      <c r="AR165" s="858"/>
      <c r="AS165" s="858"/>
      <c r="AT165" s="859"/>
      <c r="AU165" s="95"/>
      <c r="AV165" s="9"/>
    </row>
    <row r="166" spans="1:48"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19"/>
      <c r="AI166" s="19"/>
      <c r="AJ166" s="19"/>
      <c r="AK166" s="19"/>
      <c r="AL166" s="19"/>
      <c r="AM166" s="19"/>
      <c r="AN166" s="19"/>
      <c r="AO166" s="19"/>
      <c r="AP166" s="19"/>
      <c r="AQ166" s="19"/>
      <c r="AR166" s="19"/>
      <c r="AS166" s="19"/>
      <c r="AT166" s="19"/>
      <c r="AU166" s="95"/>
      <c r="AV166" s="9"/>
    </row>
    <row r="167" spans="1:48" ht="12" customHeight="1" thickBot="1" x14ac:dyDescent="0.3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19"/>
      <c r="AI167" s="19"/>
      <c r="AJ167" s="19"/>
      <c r="AK167" s="19"/>
      <c r="AL167" s="19"/>
      <c r="AM167" s="19"/>
      <c r="AN167" s="19"/>
      <c r="AO167" s="19"/>
      <c r="AP167" s="19"/>
      <c r="AQ167" s="19"/>
      <c r="AR167" s="19"/>
      <c r="AS167" s="19"/>
      <c r="AT167" s="19"/>
      <c r="AU167" s="95"/>
      <c r="AV167" s="9"/>
    </row>
    <row r="168" spans="1:48"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829" t="s">
        <v>799</v>
      </c>
      <c r="AI168" s="830"/>
      <c r="AJ168" s="830"/>
      <c r="AK168" s="830"/>
      <c r="AL168" s="830"/>
      <c r="AM168" s="830"/>
      <c r="AN168" s="830"/>
      <c r="AO168" s="830"/>
      <c r="AP168" s="830"/>
      <c r="AQ168" s="830"/>
      <c r="AR168" s="830"/>
      <c r="AS168" s="830"/>
      <c r="AT168" s="831"/>
      <c r="AU168" s="95"/>
      <c r="AV168" s="9"/>
    </row>
    <row r="169" spans="1:48" ht="12" customHeight="1" thickBot="1" x14ac:dyDescent="0.3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832"/>
      <c r="AI169" s="833"/>
      <c r="AJ169" s="833"/>
      <c r="AK169" s="833"/>
      <c r="AL169" s="833"/>
      <c r="AM169" s="833"/>
      <c r="AN169" s="833"/>
      <c r="AO169" s="833"/>
      <c r="AP169" s="833"/>
      <c r="AQ169" s="833"/>
      <c r="AR169" s="833"/>
      <c r="AS169" s="833"/>
      <c r="AT169" s="834"/>
      <c r="AU169" s="95"/>
      <c r="AV169" s="9"/>
    </row>
    <row r="170" spans="1:48" ht="12" customHeight="1"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s="815" t="s">
        <v>791</v>
      </c>
      <c r="AI170" s="816"/>
      <c r="AJ170" s="816"/>
      <c r="AK170" s="816"/>
      <c r="AL170" s="816"/>
      <c r="AM170" s="816"/>
      <c r="AN170" s="816"/>
      <c r="AO170" s="10"/>
      <c r="AP170" s="823" t="s">
        <v>792</v>
      </c>
      <c r="AQ170" s="824"/>
      <c r="AR170" s="824"/>
      <c r="AS170" s="824"/>
      <c r="AT170" s="825"/>
      <c r="AU170" s="95"/>
      <c r="AV170" s="9"/>
    </row>
    <row r="171" spans="1:48" ht="12" customHeight="1" thickBot="1" x14ac:dyDescent="0.3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s="815"/>
      <c r="AI171" s="816"/>
      <c r="AJ171" s="816"/>
      <c r="AK171" s="816"/>
      <c r="AL171" s="816"/>
      <c r="AM171" s="816"/>
      <c r="AN171" s="816"/>
      <c r="AO171" s="10"/>
      <c r="AP171" s="826"/>
      <c r="AQ171" s="827"/>
      <c r="AR171" s="827"/>
      <c r="AS171" s="827"/>
      <c r="AT171" s="828"/>
      <c r="AU171" s="95"/>
      <c r="AV171" s="9"/>
    </row>
    <row r="172" spans="1:48" ht="12" customHeight="1" thickBot="1" x14ac:dyDescent="0.3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s="168"/>
      <c r="AI172" s="166"/>
      <c r="AJ172" s="166"/>
      <c r="AK172" s="166"/>
      <c r="AL172" s="166"/>
      <c r="AM172" s="166"/>
      <c r="AN172" s="166"/>
      <c r="AO172" s="166"/>
      <c r="AP172" s="166"/>
      <c r="AQ172" s="166"/>
      <c r="AR172" s="166"/>
      <c r="AS172" s="166"/>
      <c r="AT172" s="169"/>
      <c r="AU172"/>
      <c r="AV172" s="9"/>
    </row>
    <row r="173" spans="1:48"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s="815" t="s">
        <v>793</v>
      </c>
      <c r="AI173" s="816"/>
      <c r="AJ173" s="816"/>
      <c r="AK173" s="816"/>
      <c r="AL173" s="816"/>
      <c r="AM173" s="816"/>
      <c r="AN173" s="816"/>
      <c r="AO173"/>
      <c r="AP173" s="835">
        <f>Financement!W25</f>
        <v>0</v>
      </c>
      <c r="AQ173" s="836"/>
      <c r="AR173" s="836"/>
      <c r="AS173" s="836"/>
      <c r="AT173" s="837"/>
      <c r="AU173"/>
      <c r="AV173" s="9"/>
    </row>
    <row r="174" spans="1:48" ht="12" customHeight="1" thickBot="1" x14ac:dyDescent="0.3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s="815"/>
      <c r="AI174" s="816"/>
      <c r="AJ174" s="816"/>
      <c r="AK174" s="816"/>
      <c r="AL174" s="816"/>
      <c r="AM174" s="816"/>
      <c r="AN174" s="816"/>
      <c r="AO174"/>
      <c r="AP174" s="838"/>
      <c r="AQ174" s="839"/>
      <c r="AR174" s="839"/>
      <c r="AS174" s="839"/>
      <c r="AT174" s="840"/>
      <c r="AU174"/>
      <c r="AV174" s="9"/>
    </row>
    <row r="175" spans="1:48" ht="12" customHeight="1" thickBot="1" x14ac:dyDescent="0.3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s="170"/>
      <c r="AI175" s="167"/>
      <c r="AJ175" s="167"/>
      <c r="AK175" s="167"/>
      <c r="AL175" s="167"/>
      <c r="AM175" s="167"/>
      <c r="AN175" s="167"/>
      <c r="AO175" s="167"/>
      <c r="AP175" s="167"/>
      <c r="AQ175" s="167"/>
      <c r="AR175" s="167"/>
      <c r="AS175" s="167"/>
      <c r="AT175" s="171"/>
      <c r="AU175"/>
      <c r="AV175" s="9"/>
    </row>
    <row r="176" spans="1:48" ht="12" customHeight="1"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s="815" t="s">
        <v>794</v>
      </c>
      <c r="AI176" s="816"/>
      <c r="AJ176" s="816"/>
      <c r="AK176" s="816"/>
      <c r="AL176" s="816"/>
      <c r="AM176" s="816"/>
      <c r="AN176" s="816"/>
      <c r="AO176"/>
      <c r="AP176" s="817"/>
      <c r="AQ176" s="818"/>
      <c r="AR176" s="818"/>
      <c r="AS176" s="818"/>
      <c r="AT176" s="819"/>
      <c r="AU176"/>
      <c r="AV176" s="9"/>
    </row>
    <row r="177" spans="1:50" ht="12" customHeight="1" thickBot="1" x14ac:dyDescent="0.3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s="815"/>
      <c r="AI177" s="816"/>
      <c r="AJ177" s="816"/>
      <c r="AK177" s="816"/>
      <c r="AL177" s="816"/>
      <c r="AM177" s="816"/>
      <c r="AN177" s="816"/>
      <c r="AO177"/>
      <c r="AP177" s="820"/>
      <c r="AQ177" s="821"/>
      <c r="AR177" s="821"/>
      <c r="AS177" s="821"/>
      <c r="AT177" s="822"/>
      <c r="AU177"/>
      <c r="AV177" s="9"/>
    </row>
    <row r="178" spans="1:50" ht="12" customHeight="1" thickBot="1" x14ac:dyDescent="0.35">
      <c r="A178"/>
      <c r="B178" s="37" t="s">
        <v>690</v>
      </c>
      <c r="C178"/>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175"/>
      <c r="AI178" s="172"/>
      <c r="AJ178" s="172"/>
      <c r="AK178" s="173"/>
      <c r="AL178" s="173"/>
      <c r="AM178" s="173"/>
      <c r="AN178" s="173"/>
      <c r="AO178" s="173"/>
      <c r="AP178" s="173"/>
      <c r="AQ178" s="173"/>
      <c r="AR178" s="173"/>
      <c r="AS178" s="173"/>
      <c r="AT178" s="174"/>
      <c r="AU178" s="9"/>
      <c r="AV178" s="9"/>
    </row>
    <row r="179" spans="1:50" ht="12" customHeight="1" x14ac:dyDescent="0.3">
      <c r="A179"/>
      <c r="B179" s="37" t="s">
        <v>691</v>
      </c>
      <c r="C17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row>
    <row r="180" spans="1:50" ht="12" customHeight="1"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50" ht="12" customHeight="1"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50" ht="12" customHeight="1" x14ac:dyDescent="0.3">
      <c r="A182" s="284" t="s">
        <v>798</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c r="AL182" s="284"/>
      <c r="AM182" s="284"/>
      <c r="AN182" s="284"/>
      <c r="AO182" s="284"/>
      <c r="AP182" s="284"/>
      <c r="AQ182" s="284"/>
      <c r="AR182" s="284"/>
      <c r="AS182" s="284"/>
      <c r="AT182" s="284"/>
      <c r="AU182" s="284"/>
      <c r="AV182" s="284"/>
    </row>
    <row r="183" spans="1:50" ht="12" customHeight="1" x14ac:dyDescent="0.3">
      <c r="AQ183" s="29"/>
      <c r="AR183" s="29"/>
      <c r="AS183" s="29"/>
      <c r="AT183" s="29"/>
      <c r="AU183" s="29"/>
      <c r="AV183" s="29"/>
      <c r="AX183" s="29" t="s">
        <v>792</v>
      </c>
    </row>
    <row r="184" spans="1:50" ht="12" customHeight="1" x14ac:dyDescent="0.3">
      <c r="AQ184" s="29"/>
      <c r="AR184" s="276" t="s">
        <v>138</v>
      </c>
      <c r="AS184" s="276"/>
      <c r="AT184" s="276"/>
      <c r="AU184" s="276"/>
      <c r="AX184" s="29" t="s">
        <v>795</v>
      </c>
    </row>
    <row r="185" spans="1:50" ht="12" customHeight="1" x14ac:dyDescent="0.3">
      <c r="AQ185" s="29"/>
      <c r="AR185" s="276"/>
      <c r="AS185" s="276"/>
      <c r="AT185" s="276"/>
      <c r="AU185" s="276"/>
      <c r="AX185" s="29" t="s">
        <v>796</v>
      </c>
    </row>
    <row r="186" spans="1:50" ht="12" customHeight="1" x14ac:dyDescent="0.3">
      <c r="AQ186" s="29"/>
      <c r="AR186" s="29"/>
      <c r="AS186" s="29"/>
      <c r="AT186" s="29"/>
      <c r="AU186" s="29"/>
      <c r="AV186" s="29"/>
    </row>
  </sheetData>
  <mergeCells count="199">
    <mergeCell ref="AS108:AU121"/>
    <mergeCell ref="H108:P109"/>
    <mergeCell ref="Q108:X109"/>
    <mergeCell ref="AH151:AT165"/>
    <mergeCell ref="AA125:AF126"/>
    <mergeCell ref="AJ125:AK126"/>
    <mergeCell ref="AA120:AO121"/>
    <mergeCell ref="AP120:AQ121"/>
    <mergeCell ref="H127:V128"/>
    <mergeCell ref="W127:X128"/>
    <mergeCell ref="AA127:AF128"/>
    <mergeCell ref="AJ127:AK128"/>
    <mergeCell ref="H161:I161"/>
    <mergeCell ref="J161:K161"/>
    <mergeCell ref="H163:I163"/>
    <mergeCell ref="J163:K163"/>
    <mergeCell ref="E147:N149"/>
    <mergeCell ref="Q147:X149"/>
    <mergeCell ref="Z147:AB149"/>
    <mergeCell ref="AC147:AE149"/>
    <mergeCell ref="AH147:AT149"/>
    <mergeCell ref="H159:I159"/>
    <mergeCell ref="H162:I162"/>
    <mergeCell ref="J162:K162"/>
    <mergeCell ref="AR184:AU185"/>
    <mergeCell ref="A182:AV182"/>
    <mergeCell ref="AH176:AN177"/>
    <mergeCell ref="AP176:AT177"/>
    <mergeCell ref="H164:I164"/>
    <mergeCell ref="J164:K164"/>
    <mergeCell ref="H165:I165"/>
    <mergeCell ref="J165:K165"/>
    <mergeCell ref="AH170:AN171"/>
    <mergeCell ref="AP170:AT171"/>
    <mergeCell ref="AH168:AT169"/>
    <mergeCell ref="AH173:AN174"/>
    <mergeCell ref="AP173:AT174"/>
    <mergeCell ref="J159:K159"/>
    <mergeCell ref="H160:I160"/>
    <mergeCell ref="J160:K160"/>
    <mergeCell ref="AA108:AO109"/>
    <mergeCell ref="AP108:AQ109"/>
    <mergeCell ref="BB141:BE142"/>
    <mergeCell ref="A142:C144"/>
    <mergeCell ref="D142:AM144"/>
    <mergeCell ref="AN142:AV144"/>
    <mergeCell ref="AX132:AY133"/>
    <mergeCell ref="H134:V135"/>
    <mergeCell ref="W134:X135"/>
    <mergeCell ref="AX134:AY135"/>
    <mergeCell ref="AA135:AM136"/>
    <mergeCell ref="AN135:AQ136"/>
    <mergeCell ref="H136:V137"/>
    <mergeCell ref="W136:X137"/>
    <mergeCell ref="AX136:AY137"/>
    <mergeCell ref="B132:F137"/>
    <mergeCell ref="H132:V133"/>
    <mergeCell ref="W132:X133"/>
    <mergeCell ref="AA132:AO133"/>
    <mergeCell ref="AP132:AQ133"/>
    <mergeCell ref="AS132:AU138"/>
    <mergeCell ref="AZ136:BA137"/>
    <mergeCell ref="A141:AV141"/>
    <mergeCell ref="BB125:BC126"/>
    <mergeCell ref="H129:V130"/>
    <mergeCell ref="W129:X130"/>
    <mergeCell ref="AX129:AY130"/>
    <mergeCell ref="AZ123:BA124"/>
    <mergeCell ref="AX125:AY126"/>
    <mergeCell ref="AZ125:BA126"/>
    <mergeCell ref="AA137:AO138"/>
    <mergeCell ref="AP137:AQ138"/>
    <mergeCell ref="A140:AV140"/>
    <mergeCell ref="H123:V124"/>
    <mergeCell ref="W123:X124"/>
    <mergeCell ref="H125:V126"/>
    <mergeCell ref="W125:X126"/>
    <mergeCell ref="AA129:AF130"/>
    <mergeCell ref="AJ129:AK130"/>
    <mergeCell ref="H112:V113"/>
    <mergeCell ref="W112:X113"/>
    <mergeCell ref="AA112:AO113"/>
    <mergeCell ref="AP112:AQ113"/>
    <mergeCell ref="AX112:AY113"/>
    <mergeCell ref="B123:F130"/>
    <mergeCell ref="AA123:AF124"/>
    <mergeCell ref="AJ123:AK124"/>
    <mergeCell ref="AS123:AU130"/>
    <mergeCell ref="AX123:AY124"/>
    <mergeCell ref="H120:V121"/>
    <mergeCell ref="W120:X121"/>
    <mergeCell ref="B108:F121"/>
    <mergeCell ref="AX108:AY109"/>
    <mergeCell ref="H110:V111"/>
    <mergeCell ref="W110:X111"/>
    <mergeCell ref="AX110:AY111"/>
    <mergeCell ref="H114:V115"/>
    <mergeCell ref="W114:X115"/>
    <mergeCell ref="H116:V117"/>
    <mergeCell ref="W116:X117"/>
    <mergeCell ref="AA116:AO117"/>
    <mergeCell ref="AP116:AQ117"/>
    <mergeCell ref="H118:V119"/>
    <mergeCell ref="AX98:AY99"/>
    <mergeCell ref="AX103:AY104"/>
    <mergeCell ref="B103:F106"/>
    <mergeCell ref="H103:V104"/>
    <mergeCell ref="W103:X104"/>
    <mergeCell ref="AA103:AO104"/>
    <mergeCell ref="AP103:AQ104"/>
    <mergeCell ref="AS103:AU106"/>
    <mergeCell ref="H105:V106"/>
    <mergeCell ref="W105:X106"/>
    <mergeCell ref="AA105:AO106"/>
    <mergeCell ref="AP105:AQ106"/>
    <mergeCell ref="H100:V101"/>
    <mergeCell ref="W100:X101"/>
    <mergeCell ref="AA100:AO101"/>
    <mergeCell ref="AP100:AQ101"/>
    <mergeCell ref="AX100:AY101"/>
    <mergeCell ref="B98:F101"/>
    <mergeCell ref="H98:V99"/>
    <mergeCell ref="W98:X99"/>
    <mergeCell ref="AA98:AO99"/>
    <mergeCell ref="AP98:AQ99"/>
    <mergeCell ref="AS98:AU101"/>
    <mergeCell ref="D59:F61"/>
    <mergeCell ref="H59:AK61"/>
    <mergeCell ref="AM59:AO61"/>
    <mergeCell ref="AI94:AI96"/>
    <mergeCell ref="AJ94:AL96"/>
    <mergeCell ref="AM94:AM96"/>
    <mergeCell ref="AN94:AP96"/>
    <mergeCell ref="AQ94:AQ96"/>
    <mergeCell ref="AR94:AT96"/>
    <mergeCell ref="E94:Q96"/>
    <mergeCell ref="V94:Z96"/>
    <mergeCell ref="AA94:AA96"/>
    <mergeCell ref="AB94:AD96"/>
    <mergeCell ref="AE94:AE96"/>
    <mergeCell ref="AF94:AH96"/>
    <mergeCell ref="BB85:BC86"/>
    <mergeCell ref="BD85:BE86"/>
    <mergeCell ref="A88:AV88"/>
    <mergeCell ref="A89:C91"/>
    <mergeCell ref="D89:AM91"/>
    <mergeCell ref="AN89:AV91"/>
    <mergeCell ref="D64:F66"/>
    <mergeCell ref="H64:AK66"/>
    <mergeCell ref="AM64:AO66"/>
    <mergeCell ref="H70:AO72"/>
    <mergeCell ref="AX85:AY86"/>
    <mergeCell ref="AZ85:BA86"/>
    <mergeCell ref="A1:C3"/>
    <mergeCell ref="D1:AM3"/>
    <mergeCell ref="AN1:AV3"/>
    <mergeCell ref="A4:AV6"/>
    <mergeCell ref="B7:AU11"/>
    <mergeCell ref="E14:AU16"/>
    <mergeCell ref="F21:N22"/>
    <mergeCell ref="P21:AU22"/>
    <mergeCell ref="AZ21:BA22"/>
    <mergeCell ref="AX14:AY15"/>
    <mergeCell ref="AZ14:BA15"/>
    <mergeCell ref="BB14:BC15"/>
    <mergeCell ref="F18:N19"/>
    <mergeCell ref="P18:Q19"/>
    <mergeCell ref="W18:AE19"/>
    <mergeCell ref="AG18:AK19"/>
    <mergeCell ref="AX18:AY19"/>
    <mergeCell ref="AZ18:BA19"/>
    <mergeCell ref="BB18:BC19"/>
    <mergeCell ref="F24:N25"/>
    <mergeCell ref="P24:AU25"/>
    <mergeCell ref="AM18:AU19"/>
    <mergeCell ref="W118:X119"/>
    <mergeCell ref="AA118:AO119"/>
    <mergeCell ref="A38:AV38"/>
    <mergeCell ref="A39:C41"/>
    <mergeCell ref="D39:AM41"/>
    <mergeCell ref="AN39:AV41"/>
    <mergeCell ref="E44:AU46"/>
    <mergeCell ref="D49:F51"/>
    <mergeCell ref="F27:N28"/>
    <mergeCell ref="P27:AU28"/>
    <mergeCell ref="F30:N31"/>
    <mergeCell ref="P30:AU31"/>
    <mergeCell ref="F33:N34"/>
    <mergeCell ref="P33:AU34"/>
    <mergeCell ref="F36:N37"/>
    <mergeCell ref="P36:AC37"/>
    <mergeCell ref="AE36:AM37"/>
    <mergeCell ref="AO36:AP37"/>
    <mergeCell ref="AQ36:AU37"/>
    <mergeCell ref="H49:AK51"/>
    <mergeCell ref="AM49:AO51"/>
    <mergeCell ref="D54:F56"/>
    <mergeCell ref="H54:AK56"/>
    <mergeCell ref="AM54:AO56"/>
  </mergeCells>
  <conditionalFormatting sqref="B7">
    <cfRule type="cellIs" dxfId="57" priority="131" operator="equal">
      <formula>0</formula>
    </cfRule>
  </conditionalFormatting>
  <conditionalFormatting sqref="H70">
    <cfRule type="cellIs" dxfId="56" priority="130" operator="equal">
      <formula>"Projet rejeté"</formula>
    </cfRule>
  </conditionalFormatting>
  <conditionalFormatting sqref="AM54 AM59 AM64 AM49">
    <cfRule type="cellIs" dxfId="55" priority="129" operator="equal">
      <formula>"Non"</formula>
    </cfRule>
  </conditionalFormatting>
  <conditionalFormatting sqref="W98:X101">
    <cfRule type="cellIs" dxfId="54" priority="128" operator="equal">
      <formula>0</formula>
    </cfRule>
  </conditionalFormatting>
  <conditionalFormatting sqref="W98:X101">
    <cfRule type="cellIs" dxfId="53" priority="127" operator="equal">
      <formula>"oui"</formula>
    </cfRule>
  </conditionalFormatting>
  <conditionalFormatting sqref="AA98:AQ99 AA109:AO109">
    <cfRule type="expression" dxfId="52" priority="110">
      <formula>$W98="Non"</formula>
    </cfRule>
  </conditionalFormatting>
  <conditionalFormatting sqref="AA100:AO101">
    <cfRule type="expression" dxfId="51" priority="109">
      <formula>$W100="Non"</formula>
    </cfRule>
  </conditionalFormatting>
  <conditionalFormatting sqref="AA103:AO104">
    <cfRule type="expression" dxfId="50" priority="108">
      <formula>$W103="Non"</formula>
    </cfRule>
  </conditionalFormatting>
  <conditionalFormatting sqref="AA114:AO115">
    <cfRule type="expression" dxfId="49" priority="107">
      <formula>$W114="Non"</formula>
    </cfRule>
  </conditionalFormatting>
  <conditionalFormatting sqref="AP137:AQ138">
    <cfRule type="expression" dxfId="48" priority="91">
      <formula>$W137="Non"</formula>
    </cfRule>
  </conditionalFormatting>
  <conditionalFormatting sqref="AA132:AO133">
    <cfRule type="expression" dxfId="47" priority="106">
      <formula>$W132="Non"</formula>
    </cfRule>
  </conditionalFormatting>
  <conditionalFormatting sqref="AP132:AQ133">
    <cfRule type="expression" dxfId="46" priority="92">
      <formula>$W132="Non"</formula>
    </cfRule>
  </conditionalFormatting>
  <conditionalFormatting sqref="AP170:AT171">
    <cfRule type="cellIs" dxfId="45" priority="90" operator="equal">
      <formula>0</formula>
    </cfRule>
  </conditionalFormatting>
  <conditionalFormatting sqref="W103:X104">
    <cfRule type="cellIs" dxfId="44" priority="87" operator="equal">
      <formula>0</formula>
    </cfRule>
  </conditionalFormatting>
  <conditionalFormatting sqref="W103:X104">
    <cfRule type="cellIs" dxfId="43" priority="86" operator="equal">
      <formula>"oui"</formula>
    </cfRule>
  </conditionalFormatting>
  <conditionalFormatting sqref="W132:X133">
    <cfRule type="cellIs" dxfId="42" priority="75" operator="equal">
      <formula>0</formula>
    </cfRule>
  </conditionalFormatting>
  <conditionalFormatting sqref="W132:X133">
    <cfRule type="cellIs" dxfId="41" priority="74" operator="equal">
      <formula>"oui"</formula>
    </cfRule>
  </conditionalFormatting>
  <conditionalFormatting sqref="W134:X135">
    <cfRule type="cellIs" dxfId="40" priority="73" operator="equal">
      <formula>0</formula>
    </cfRule>
  </conditionalFormatting>
  <conditionalFormatting sqref="W134:X135">
    <cfRule type="cellIs" dxfId="39" priority="72" operator="equal">
      <formula>"oui"</formula>
    </cfRule>
  </conditionalFormatting>
  <conditionalFormatting sqref="W136:X137">
    <cfRule type="cellIs" dxfId="38" priority="71" operator="equal">
      <formula>0</formula>
    </cfRule>
  </conditionalFormatting>
  <conditionalFormatting sqref="W136:X137">
    <cfRule type="cellIs" dxfId="37" priority="70" operator="equal">
      <formula>"oui"</formula>
    </cfRule>
  </conditionalFormatting>
  <conditionalFormatting sqref="AP100:AQ101">
    <cfRule type="expression" dxfId="36" priority="69">
      <formula>$W100="Non"</formula>
    </cfRule>
  </conditionalFormatting>
  <conditionalFormatting sqref="AP114:AQ115">
    <cfRule type="expression" dxfId="35" priority="64">
      <formula>$W114="Non"</formula>
    </cfRule>
  </conditionalFormatting>
  <conditionalFormatting sqref="AJ123:AK124">
    <cfRule type="expression" dxfId="34" priority="63">
      <formula>$W123="Non"</formula>
    </cfRule>
  </conditionalFormatting>
  <conditionalFormatting sqref="AH175 AH178">
    <cfRule type="cellIs" dxfId="33" priority="56" operator="equal">
      <formula>"A saisir"</formula>
    </cfRule>
  </conditionalFormatting>
  <conditionalFormatting sqref="W112:X113">
    <cfRule type="expression" dxfId="32" priority="50">
      <formula>$W112="Non"</formula>
    </cfRule>
  </conditionalFormatting>
  <conditionalFormatting sqref="W110:X111">
    <cfRule type="expression" dxfId="31" priority="49">
      <formula>$W110="Non"</formula>
    </cfRule>
  </conditionalFormatting>
  <conditionalFormatting sqref="W114:X115">
    <cfRule type="expression" dxfId="30" priority="48">
      <formula>$W114="Non"</formula>
    </cfRule>
  </conditionalFormatting>
  <conditionalFormatting sqref="W116:X117">
    <cfRule type="cellIs" dxfId="29" priority="46" operator="equal">
      <formula>0</formula>
    </cfRule>
  </conditionalFormatting>
  <conditionalFormatting sqref="W116:X117">
    <cfRule type="cellIs" dxfId="28" priority="45" operator="equal">
      <formula>"oui"</formula>
    </cfRule>
  </conditionalFormatting>
  <conditionalFormatting sqref="W118:X119">
    <cfRule type="cellIs" dxfId="27" priority="42" operator="equal">
      <formula>0</formula>
    </cfRule>
  </conditionalFormatting>
  <conditionalFormatting sqref="W118:X119">
    <cfRule type="cellIs" dxfId="26" priority="41" operator="equal">
      <formula>"oui"</formula>
    </cfRule>
  </conditionalFormatting>
  <conditionalFormatting sqref="AA118:AO119">
    <cfRule type="expression" dxfId="25" priority="40">
      <formula>$W118="Non"</formula>
    </cfRule>
  </conditionalFormatting>
  <conditionalFormatting sqref="AA105:AO106">
    <cfRule type="expression" dxfId="24" priority="37">
      <formula>$W105="Non"</formula>
    </cfRule>
  </conditionalFormatting>
  <conditionalFormatting sqref="H105:V106 Y105:AO106">
    <cfRule type="expression" dxfId="23" priority="33">
      <formula>$AM$18="PBVB"</formula>
    </cfRule>
  </conditionalFormatting>
  <conditionalFormatting sqref="W105">
    <cfRule type="expression" dxfId="22" priority="31">
      <formula>$AM$18="PBVB"</formula>
    </cfRule>
  </conditionalFormatting>
  <conditionalFormatting sqref="H118:X119">
    <cfRule type="expression" dxfId="21" priority="27">
      <formula>$W$116="Oui"</formula>
    </cfRule>
  </conditionalFormatting>
  <conditionalFormatting sqref="W120:X121">
    <cfRule type="cellIs" dxfId="20" priority="26" operator="equal">
      <formula>0</formula>
    </cfRule>
  </conditionalFormatting>
  <conditionalFormatting sqref="W120:X121">
    <cfRule type="cellIs" dxfId="19" priority="25" operator="equal">
      <formula>"oui"</formula>
    </cfRule>
  </conditionalFormatting>
  <conditionalFormatting sqref="W123:X124">
    <cfRule type="cellIs" dxfId="18" priority="24" operator="equal">
      <formula>0</formula>
    </cfRule>
  </conditionalFormatting>
  <conditionalFormatting sqref="W123:X124">
    <cfRule type="cellIs" dxfId="17" priority="23" operator="equal">
      <formula>"oui"</formula>
    </cfRule>
  </conditionalFormatting>
  <conditionalFormatting sqref="W125:X126">
    <cfRule type="cellIs" dxfId="16" priority="22" operator="equal">
      <formula>0</formula>
    </cfRule>
  </conditionalFormatting>
  <conditionalFormatting sqref="W125:X126">
    <cfRule type="cellIs" dxfId="15" priority="21" operator="equal">
      <formula>"oui"</formula>
    </cfRule>
  </conditionalFormatting>
  <conditionalFormatting sqref="AJ125">
    <cfRule type="expression" dxfId="14" priority="13">
      <formula>$AM$18="PBVB"</formula>
    </cfRule>
  </conditionalFormatting>
  <conditionalFormatting sqref="AP116">
    <cfRule type="expression" dxfId="13" priority="17">
      <formula>$AM$18="PBVB"</formula>
    </cfRule>
  </conditionalFormatting>
  <conditionalFormatting sqref="AA112:AO113">
    <cfRule type="expression" dxfId="12" priority="16">
      <formula>$W112="Non"</formula>
    </cfRule>
  </conditionalFormatting>
  <conditionalFormatting sqref="AP112">
    <cfRule type="expression" dxfId="11" priority="15">
      <formula>$AM$18="PBVB"</formula>
    </cfRule>
  </conditionalFormatting>
  <conditionalFormatting sqref="AP120">
    <cfRule type="expression" dxfId="10" priority="14">
      <formula>$AM$18="PBVB"</formula>
    </cfRule>
  </conditionalFormatting>
  <conditionalFormatting sqref="AJ127:AK128">
    <cfRule type="expression" dxfId="9" priority="12">
      <formula>$W127="Non"</formula>
    </cfRule>
  </conditionalFormatting>
  <conditionalFormatting sqref="W127:X128">
    <cfRule type="cellIs" dxfId="8" priority="10" operator="equal">
      <formula>0</formula>
    </cfRule>
  </conditionalFormatting>
  <conditionalFormatting sqref="W127:X128">
    <cfRule type="cellIs" dxfId="7" priority="9" operator="equal">
      <formula>"oui"</formula>
    </cfRule>
  </conditionalFormatting>
  <conditionalFormatting sqref="W129:X130">
    <cfRule type="cellIs" dxfId="6" priority="8" operator="equal">
      <formula>0</formula>
    </cfRule>
  </conditionalFormatting>
  <conditionalFormatting sqref="W129:X130">
    <cfRule type="cellIs" dxfId="5" priority="7" operator="equal">
      <formula>"oui"</formula>
    </cfRule>
  </conditionalFormatting>
  <conditionalFormatting sqref="AJ129">
    <cfRule type="expression" dxfId="4" priority="4">
      <formula>$AM$18="PBVB"</formula>
    </cfRule>
  </conditionalFormatting>
  <conditionalFormatting sqref="AP105:AQ106">
    <cfRule type="expression" dxfId="3" priority="3">
      <formula>$W105="Non"</formula>
    </cfRule>
  </conditionalFormatting>
  <conditionalFormatting sqref="AP103:AQ104">
    <cfRule type="expression" dxfId="2" priority="2">
      <formula>$W103="Non"</formula>
    </cfRule>
  </conditionalFormatting>
  <conditionalFormatting sqref="AA108:AO108">
    <cfRule type="expression" dxfId="1" priority="357">
      <formula>$R108="Non"</formula>
    </cfRule>
  </conditionalFormatting>
  <conditionalFormatting sqref="AP108">
    <cfRule type="expression" dxfId="0" priority="1">
      <formula>$AM$18="PBVB"</formula>
    </cfRule>
  </conditionalFormatting>
  <dataValidations count="3">
    <dataValidation type="list" allowBlank="1" showInputMessage="1" showErrorMessage="1" sqref="AP170:AT171">
      <formula1>$AX$183:$AX$185</formula1>
    </dataValidation>
    <dataValidation type="list" allowBlank="1" showInputMessage="1" showErrorMessage="1" sqref="AP98:AQ101 AJ127:AK128 AP137:AQ138 AP132:AQ133 AP103:AQ104 AP114:AQ115 W110:X115 AJ123:AK124">
      <formula1>$AX$140:$AX$144</formula1>
    </dataValidation>
    <dataValidation type="list" allowBlank="1" showInputMessage="1" showErrorMessage="1" sqref="AM64 AM59 AM54 AM49">
      <formula1>$AZ$2:$AZ$3</formula1>
    </dataValidation>
  </dataValidations>
  <hyperlinks>
    <hyperlink ref="BB141:BE142" location="'1 - identification'!A1" display="précédent"/>
    <hyperlink ref="AR184:AU185" location="'Page de garde'!A1" display="Page 1"/>
  </hyperlinks>
  <pageMargins left="0.70866141732283472" right="0.70866141732283472" top="0.74803149606299213" bottom="0.74803149606299213" header="0.31496062992125984" footer="0.31496062992125984"/>
  <pageSetup paperSize="9" scale="68" fitToHeight="2" orientation="portrait" r:id="rId1"/>
  <rowBreaks count="1" manualBreakCount="1">
    <brk id="85" max="4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Liste!$A$1:$A$2</xm:f>
          </x14:formula1>
          <xm:sqref>W98:X101 W116:X121 W132:X137 W103:X104 W123:X130</xm:sqref>
        </x14:dataValidation>
        <x14:dataValidation type="list" allowBlank="1" showInputMessage="1" showErrorMessage="1">
          <x14:formula1>
            <xm:f>Liste!$D$1:$D$4</xm:f>
          </x14:formula1>
          <xm:sqref>Q108:X109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I28" sqref="I28"/>
    </sheetView>
  </sheetViews>
  <sheetFormatPr baseColWidth="10" defaultRowHeight="14.4" x14ac:dyDescent="0.3"/>
  <cols>
    <col min="2" max="2" width="13.33203125" bestFit="1" customWidth="1"/>
  </cols>
  <sheetData>
    <row r="1" spans="1:2" x14ac:dyDescent="0.3">
      <c r="A1" t="s">
        <v>834</v>
      </c>
    </row>
    <row r="2" spans="1:2" x14ac:dyDescent="0.3">
      <c r="A2" t="s">
        <v>833</v>
      </c>
      <c r="B2" t="s">
        <v>836</v>
      </c>
    </row>
    <row r="3" spans="1:2" x14ac:dyDescent="0.3">
      <c r="A3" t="s">
        <v>835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C8" sqref="C8"/>
    </sheetView>
  </sheetViews>
  <sheetFormatPr baseColWidth="10" defaultRowHeight="14.4" x14ac:dyDescent="0.3"/>
  <cols>
    <col min="4" max="4" width="20.77734375" bestFit="1" customWidth="1"/>
  </cols>
  <sheetData>
    <row r="1" spans="1:5" x14ac:dyDescent="0.3">
      <c r="A1" t="s">
        <v>36</v>
      </c>
      <c r="B1">
        <v>1</v>
      </c>
      <c r="D1" t="s">
        <v>853</v>
      </c>
      <c r="E1">
        <v>0</v>
      </c>
    </row>
    <row r="2" spans="1:5" x14ac:dyDescent="0.3">
      <c r="A2" t="s">
        <v>37</v>
      </c>
      <c r="B2">
        <v>0</v>
      </c>
      <c r="D2" t="s">
        <v>854</v>
      </c>
      <c r="E2">
        <f>1/3</f>
        <v>0.33333333333333331</v>
      </c>
    </row>
    <row r="3" spans="1:5" x14ac:dyDescent="0.3">
      <c r="B3">
        <v>0</v>
      </c>
      <c r="D3" t="s">
        <v>855</v>
      </c>
      <c r="E3">
        <f>2/3</f>
        <v>0.66666666666666663</v>
      </c>
    </row>
    <row r="4" spans="1:5" x14ac:dyDescent="0.3">
      <c r="D4" t="s">
        <v>856</v>
      </c>
      <c r="E4">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37"/>
  <sheetViews>
    <sheetView showGridLines="0" showRowColHeaders="0" zoomScale="82" zoomScaleNormal="82" workbookViewId="0">
      <selection sqref="A1:AV40"/>
    </sheetView>
  </sheetViews>
  <sheetFormatPr baseColWidth="10" defaultColWidth="2.6640625" defaultRowHeight="12" customHeight="1" x14ac:dyDescent="0.3"/>
  <cols>
    <col min="49" max="175" width="2.6640625" style="18"/>
  </cols>
  <sheetData>
    <row r="1" spans="1:72" ht="12" customHeight="1" x14ac:dyDescent="0.3">
      <c r="A1" s="196"/>
      <c r="B1" s="196"/>
      <c r="C1" s="196"/>
      <c r="E1" s="9"/>
      <c r="F1" s="9"/>
      <c r="G1" s="197" t="s">
        <v>863</v>
      </c>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9"/>
      <c r="AM1" s="9"/>
      <c r="AN1" s="197"/>
      <c r="AO1" s="197"/>
      <c r="AP1" s="197"/>
      <c r="AQ1" s="197"/>
      <c r="AR1" s="197"/>
      <c r="AS1" s="197"/>
      <c r="AT1" s="197"/>
      <c r="AU1" s="197"/>
      <c r="AV1" s="197"/>
    </row>
    <row r="2" spans="1:72" ht="12" customHeight="1" x14ac:dyDescent="0.3">
      <c r="A2" s="196"/>
      <c r="B2" s="196"/>
      <c r="C2" s="196"/>
      <c r="D2" s="9"/>
      <c r="E2" s="9"/>
      <c r="F2" s="9"/>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9"/>
      <c r="AM2" s="9"/>
      <c r="AN2" s="197"/>
      <c r="AO2" s="197"/>
      <c r="AP2" s="197"/>
      <c r="AQ2" s="197"/>
      <c r="AR2" s="197"/>
      <c r="AS2" s="197"/>
      <c r="AT2" s="197"/>
      <c r="AU2" s="197"/>
      <c r="AV2" s="197"/>
    </row>
    <row r="3" spans="1:72" ht="12" customHeight="1" x14ac:dyDescent="0.3">
      <c r="A3" s="196"/>
      <c r="B3" s="196"/>
      <c r="C3" s="196"/>
      <c r="D3" s="9"/>
      <c r="E3" s="9"/>
      <c r="F3" s="9"/>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9"/>
      <c r="AM3" s="9"/>
      <c r="AN3" s="197"/>
      <c r="AO3" s="197"/>
      <c r="AP3" s="197"/>
      <c r="AQ3" s="197"/>
      <c r="AR3" s="197"/>
      <c r="AS3" s="197"/>
      <c r="AT3" s="197"/>
      <c r="AU3" s="197"/>
      <c r="AV3" s="197"/>
    </row>
    <row r="10" spans="1:72" ht="12" customHeight="1" x14ac:dyDescent="0.45">
      <c r="BT10" s="38"/>
    </row>
    <row r="15" spans="1:72" ht="12" customHeight="1" x14ac:dyDescent="0.3">
      <c r="N15" s="194" t="s">
        <v>804</v>
      </c>
      <c r="O15" s="195"/>
      <c r="P15" s="195"/>
      <c r="Q15" s="195"/>
      <c r="R15" s="195"/>
      <c r="S15" s="195"/>
      <c r="T15" s="195"/>
      <c r="U15" s="195"/>
      <c r="V15" s="195"/>
      <c r="W15" s="195"/>
      <c r="X15" s="195"/>
      <c r="Y15" s="195"/>
      <c r="Z15" s="195"/>
      <c r="AA15" s="195"/>
      <c r="AB15" s="195"/>
      <c r="AC15" s="195"/>
      <c r="AD15" s="195"/>
      <c r="AE15" s="195"/>
      <c r="AF15" s="195"/>
      <c r="AG15" s="195"/>
      <c r="AH15" s="195"/>
      <c r="AI15" s="195"/>
    </row>
    <row r="16" spans="1:72" ht="12" customHeight="1" x14ac:dyDescent="0.3">
      <c r="N16" s="195"/>
      <c r="O16" s="195"/>
      <c r="P16" s="195"/>
      <c r="Q16" s="195"/>
      <c r="R16" s="195"/>
      <c r="S16" s="195"/>
      <c r="T16" s="195"/>
      <c r="U16" s="195"/>
      <c r="V16" s="195"/>
      <c r="W16" s="195"/>
      <c r="X16" s="195"/>
      <c r="Y16" s="195"/>
      <c r="Z16" s="195"/>
      <c r="AA16" s="195"/>
      <c r="AB16" s="195"/>
      <c r="AC16" s="195"/>
      <c r="AD16" s="195"/>
      <c r="AE16" s="195"/>
      <c r="AF16" s="195"/>
      <c r="AG16" s="195"/>
      <c r="AH16" s="195"/>
      <c r="AI16" s="195"/>
    </row>
    <row r="17" spans="14:35" ht="12" customHeight="1" x14ac:dyDescent="0.3">
      <c r="N17" s="195"/>
      <c r="O17" s="195"/>
      <c r="P17" s="195"/>
      <c r="Q17" s="195"/>
      <c r="R17" s="195"/>
      <c r="S17" s="195"/>
      <c r="T17" s="195"/>
      <c r="U17" s="195"/>
      <c r="V17" s="195"/>
      <c r="W17" s="195"/>
      <c r="X17" s="195"/>
      <c r="Y17" s="195"/>
      <c r="Z17" s="195"/>
      <c r="AA17" s="195"/>
      <c r="AB17" s="195"/>
      <c r="AC17" s="195"/>
      <c r="AD17" s="195"/>
      <c r="AE17" s="195"/>
      <c r="AF17" s="195"/>
      <c r="AG17" s="195"/>
      <c r="AH17" s="195"/>
      <c r="AI17" s="195"/>
    </row>
    <row r="18" spans="14:35" ht="12" customHeight="1" x14ac:dyDescent="0.3">
      <c r="N18" s="195"/>
      <c r="O18" s="195"/>
      <c r="P18" s="195"/>
      <c r="Q18" s="195"/>
      <c r="R18" s="195"/>
      <c r="S18" s="195"/>
      <c r="T18" s="195"/>
      <c r="U18" s="195"/>
      <c r="V18" s="195"/>
      <c r="W18" s="195"/>
      <c r="X18" s="195"/>
      <c r="Y18" s="195"/>
      <c r="Z18" s="195"/>
      <c r="AA18" s="195"/>
      <c r="AB18" s="195"/>
      <c r="AC18" s="195"/>
      <c r="AD18" s="195"/>
      <c r="AE18" s="195"/>
      <c r="AF18" s="195"/>
      <c r="AG18" s="195"/>
      <c r="AH18" s="195"/>
      <c r="AI18" s="195"/>
    </row>
    <row r="19" spans="14:35" ht="12" customHeight="1" x14ac:dyDescent="0.3">
      <c r="N19" s="195"/>
      <c r="O19" s="195"/>
      <c r="P19" s="195"/>
      <c r="Q19" s="195"/>
      <c r="R19" s="195"/>
      <c r="S19" s="195"/>
      <c r="T19" s="195"/>
      <c r="U19" s="195"/>
      <c r="V19" s="195"/>
      <c r="W19" s="195"/>
      <c r="X19" s="195"/>
      <c r="Y19" s="195"/>
      <c r="Z19" s="195"/>
      <c r="AA19" s="195"/>
      <c r="AB19" s="195"/>
      <c r="AC19" s="195"/>
      <c r="AD19" s="195"/>
      <c r="AE19" s="195"/>
      <c r="AF19" s="195"/>
      <c r="AG19" s="195"/>
      <c r="AH19" s="195"/>
      <c r="AI19" s="195"/>
    </row>
    <row r="20" spans="14:35" ht="12" customHeight="1" x14ac:dyDescent="0.3">
      <c r="N20" s="195"/>
      <c r="O20" s="195"/>
      <c r="P20" s="195"/>
      <c r="Q20" s="195"/>
      <c r="R20" s="195"/>
      <c r="S20" s="195"/>
      <c r="T20" s="195"/>
      <c r="U20" s="195"/>
      <c r="V20" s="195"/>
      <c r="W20" s="195"/>
      <c r="X20" s="195"/>
      <c r="Y20" s="195"/>
      <c r="Z20" s="195"/>
      <c r="AA20" s="195"/>
      <c r="AB20" s="195"/>
      <c r="AC20" s="195"/>
      <c r="AD20" s="195"/>
      <c r="AE20" s="195"/>
      <c r="AF20" s="195"/>
      <c r="AG20" s="195"/>
      <c r="AH20" s="195"/>
      <c r="AI20" s="195"/>
    </row>
    <row r="21" spans="14:35" ht="12" customHeight="1" x14ac:dyDescent="0.3">
      <c r="N21" s="195"/>
      <c r="O21" s="195"/>
      <c r="P21" s="195"/>
      <c r="Q21" s="195"/>
      <c r="R21" s="195"/>
      <c r="S21" s="195"/>
      <c r="T21" s="195"/>
      <c r="U21" s="195"/>
      <c r="V21" s="195"/>
      <c r="W21" s="195"/>
      <c r="X21" s="195"/>
      <c r="Y21" s="195"/>
      <c r="Z21" s="195"/>
      <c r="AA21" s="195"/>
      <c r="AB21" s="195"/>
      <c r="AC21" s="195"/>
      <c r="AD21" s="195"/>
      <c r="AE21" s="195"/>
      <c r="AF21" s="195"/>
      <c r="AG21" s="195"/>
      <c r="AH21" s="195"/>
      <c r="AI21" s="195"/>
    </row>
    <row r="22" spans="14:35" ht="12" customHeight="1" x14ac:dyDescent="0.3">
      <c r="N22" s="195"/>
      <c r="O22" s="195"/>
      <c r="P22" s="195"/>
      <c r="Q22" s="195"/>
      <c r="R22" s="195"/>
      <c r="S22" s="195"/>
      <c r="T22" s="195"/>
      <c r="U22" s="195"/>
      <c r="V22" s="195"/>
      <c r="W22" s="195"/>
      <c r="X22" s="195"/>
      <c r="Y22" s="195"/>
      <c r="Z22" s="195"/>
      <c r="AA22" s="195"/>
      <c r="AB22" s="195"/>
      <c r="AC22" s="195"/>
      <c r="AD22" s="195"/>
      <c r="AE22" s="195"/>
      <c r="AF22" s="195"/>
      <c r="AG22" s="195"/>
      <c r="AH22" s="195"/>
      <c r="AI22" s="195"/>
    </row>
    <row r="23" spans="14:35" ht="12" customHeight="1" x14ac:dyDescent="0.3">
      <c r="N23" s="195"/>
      <c r="O23" s="195"/>
      <c r="P23" s="195"/>
      <c r="Q23" s="195"/>
      <c r="R23" s="195"/>
      <c r="S23" s="195"/>
      <c r="T23" s="195"/>
      <c r="U23" s="195"/>
      <c r="V23" s="195"/>
      <c r="W23" s="195"/>
      <c r="X23" s="195"/>
      <c r="Y23" s="195"/>
      <c r="Z23" s="195"/>
      <c r="AA23" s="195"/>
      <c r="AB23" s="195"/>
      <c r="AC23" s="195"/>
      <c r="AD23" s="195"/>
      <c r="AE23" s="195"/>
      <c r="AF23" s="195"/>
      <c r="AG23" s="195"/>
      <c r="AH23" s="195"/>
      <c r="AI23" s="195"/>
    </row>
    <row r="24" spans="14:35" ht="12" customHeight="1" x14ac:dyDescent="0.3">
      <c r="N24" s="195"/>
      <c r="O24" s="195"/>
      <c r="P24" s="195"/>
      <c r="Q24" s="195"/>
      <c r="R24" s="195"/>
      <c r="S24" s="195"/>
      <c r="T24" s="195"/>
      <c r="U24" s="195"/>
      <c r="V24" s="195"/>
      <c r="W24" s="195"/>
      <c r="X24" s="195"/>
      <c r="Y24" s="195"/>
      <c r="Z24" s="195"/>
      <c r="AA24" s="195"/>
      <c r="AB24" s="195"/>
      <c r="AC24" s="195"/>
      <c r="AD24" s="195"/>
      <c r="AE24" s="195"/>
      <c r="AF24" s="195"/>
      <c r="AG24" s="195"/>
      <c r="AH24" s="195"/>
      <c r="AI24" s="195"/>
    </row>
    <row r="40" spans="1:48" ht="12" customHeight="1" x14ac:dyDescent="0.3">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row>
    <row r="42" spans="1:48" ht="12" customHeight="1" x14ac:dyDescent="0.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row>
    <row r="43" spans="1:48" ht="12" customHeight="1" x14ac:dyDescent="0.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row>
    <row r="44" spans="1:48" ht="12" customHeight="1" x14ac:dyDescent="0.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row>
    <row r="45" spans="1:48" ht="12" customHeight="1" x14ac:dyDescent="0.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row>
    <row r="46" spans="1:48" ht="12" customHeight="1" x14ac:dyDescent="0.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row>
    <row r="47" spans="1:48" ht="12" customHeight="1" x14ac:dyDescent="0.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row>
    <row r="48" spans="1:48" ht="12" customHeight="1" x14ac:dyDescent="0.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row>
    <row r="49" spans="1:48" ht="12" customHeight="1" x14ac:dyDescent="0.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row>
    <row r="50" spans="1:48" ht="12" customHeight="1" x14ac:dyDescent="0.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row>
    <row r="51" spans="1:48" ht="12" customHeight="1" x14ac:dyDescent="0.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row>
    <row r="52" spans="1:48" ht="12" customHeight="1" x14ac:dyDescent="0.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row>
    <row r="53" spans="1:48" ht="12" customHeight="1"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row>
    <row r="54" spans="1:48" ht="12" customHeight="1" x14ac:dyDescent="0.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row>
    <row r="55" spans="1:48" ht="12" customHeight="1" x14ac:dyDescent="0.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row>
    <row r="56" spans="1:48" ht="12" customHeight="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row>
    <row r="57" spans="1:48" ht="12" customHeight="1" x14ac:dyDescent="0.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row>
    <row r="58" spans="1:48" ht="12" customHeight="1" x14ac:dyDescent="0.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row>
    <row r="59" spans="1:48" ht="12" customHeight="1" x14ac:dyDescent="0.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row>
    <row r="60" spans="1:48" ht="12" customHeight="1" x14ac:dyDescent="0.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row>
    <row r="61" spans="1:48" ht="12" customHeight="1" x14ac:dyDescent="0.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ht="12" customHeight="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row>
    <row r="63" spans="1:48" ht="12" customHeight="1" x14ac:dyDescent="0.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row>
    <row r="64" spans="1:48" ht="12" customHeight="1" x14ac:dyDescent="0.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row>
    <row r="65" spans="1:48" ht="12" customHeight="1" x14ac:dyDescent="0.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row>
    <row r="66" spans="1:48" ht="12" customHeight="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row>
    <row r="67" spans="1:48" ht="12" customHeight="1" x14ac:dyDescent="0.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row>
    <row r="68" spans="1:48" ht="12" customHeight="1" x14ac:dyDescent="0.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row>
    <row r="69" spans="1:48" ht="12" customHeight="1" x14ac:dyDescent="0.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row>
    <row r="70" spans="1:48" ht="12" customHeight="1" x14ac:dyDescent="0.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row>
    <row r="71" spans="1:48" ht="12" customHeight="1" x14ac:dyDescent="0.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row>
    <row r="72" spans="1:48" ht="12" customHeight="1" x14ac:dyDescent="0.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row>
    <row r="73" spans="1:48" ht="12" customHeight="1" x14ac:dyDescent="0.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ht="12" customHeight="1" x14ac:dyDescent="0.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row>
    <row r="75" spans="1:48" ht="12" customHeight="1" x14ac:dyDescent="0.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ht="12" customHeight="1" x14ac:dyDescent="0.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row>
    <row r="77" spans="1:48" ht="12" customHeight="1" x14ac:dyDescent="0.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ht="12"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row>
    <row r="79" spans="1:48" ht="12"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row>
    <row r="80" spans="1:48" ht="12"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row>
    <row r="81" spans="1:48" ht="12"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row>
    <row r="82" spans="1:48" ht="12"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row>
    <row r="83" spans="1:48" ht="12"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row>
    <row r="84" spans="1:48" ht="12"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row>
    <row r="85" spans="1:48" ht="12"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row>
    <row r="86" spans="1:48" ht="12"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row>
    <row r="87" spans="1:48" ht="12"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row>
    <row r="88" spans="1:48" ht="12"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row>
    <row r="89" spans="1:48" ht="12"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row>
    <row r="90" spans="1:48" ht="12"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row>
    <row r="91" spans="1:48" ht="12"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row>
    <row r="92" spans="1:48" ht="12"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row>
    <row r="93" spans="1:48" ht="12"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row>
    <row r="94" spans="1:48" ht="12"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row>
    <row r="95" spans="1:48" ht="12"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row>
    <row r="96" spans="1:48" ht="12"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row>
    <row r="97" spans="1:48" ht="12"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row>
    <row r="98" spans="1:48" ht="12"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row>
    <row r="99" spans="1:48" ht="12"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row>
    <row r="100" spans="1:48" ht="12"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2"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2"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12"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12"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12"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12"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12"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12"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12"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12"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12"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12"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12"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12"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12"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12"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12"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12"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12"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2"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2"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sheetData>
  <mergeCells count="5">
    <mergeCell ref="A40:AV40"/>
    <mergeCell ref="N15:AI24"/>
    <mergeCell ref="A1:C3"/>
    <mergeCell ref="AN1:AV3"/>
    <mergeCell ref="G1:AK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S142"/>
  <sheetViews>
    <sheetView showGridLines="0" zoomScale="97" zoomScaleNormal="100" workbookViewId="0">
      <pane ySplit="3" topLeftCell="A4" activePane="bottomLeft" state="frozen"/>
      <selection activeCell="D76" sqref="A76:AV78"/>
      <selection pane="bottomLeft" activeCell="B10" sqref="B10:AU14"/>
    </sheetView>
  </sheetViews>
  <sheetFormatPr baseColWidth="10" defaultColWidth="2.6640625" defaultRowHeight="12" customHeight="1" x14ac:dyDescent="0.3"/>
  <cols>
    <col min="49" max="175" width="2.6640625" style="18"/>
  </cols>
  <sheetData>
    <row r="1" spans="1:48"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198" t="s">
        <v>131</v>
      </c>
      <c r="AO1" s="199"/>
      <c r="AP1" s="199"/>
      <c r="AQ1" s="199"/>
      <c r="AR1" s="199"/>
      <c r="AS1" s="199"/>
      <c r="AT1" s="199"/>
      <c r="AU1" s="199"/>
      <c r="AV1" s="200"/>
    </row>
    <row r="2" spans="1:48"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1"/>
      <c r="AO2" s="202"/>
      <c r="AP2" s="202"/>
      <c r="AQ2" s="202"/>
      <c r="AR2" s="202"/>
      <c r="AS2" s="202"/>
      <c r="AT2" s="202"/>
      <c r="AU2" s="202"/>
      <c r="AV2" s="203"/>
    </row>
    <row r="3" spans="1:48"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4"/>
      <c r="AO3" s="205"/>
      <c r="AP3" s="205"/>
      <c r="AQ3" s="205"/>
      <c r="AR3" s="205"/>
      <c r="AS3" s="205"/>
      <c r="AT3" s="205"/>
      <c r="AU3" s="205"/>
      <c r="AV3" s="206"/>
    </row>
    <row r="4" spans="1:48" ht="12" customHeight="1" thickTop="1" thickBot="1" x14ac:dyDescent="0.35"/>
    <row r="5" spans="1:48" ht="12" customHeight="1" x14ac:dyDescent="0.3">
      <c r="B5" s="207" t="s">
        <v>665</v>
      </c>
      <c r="C5" s="207"/>
      <c r="D5" s="207"/>
      <c r="E5" s="207"/>
      <c r="F5" s="207"/>
      <c r="G5" s="207"/>
      <c r="H5" s="207"/>
      <c r="I5" s="207"/>
      <c r="J5" s="230">
        <v>2024</v>
      </c>
      <c r="K5" s="231"/>
      <c r="L5" s="231"/>
      <c r="M5" s="231"/>
      <c r="N5" s="232"/>
    </row>
    <row r="6" spans="1:48" ht="12" customHeight="1" thickBot="1" x14ac:dyDescent="0.35">
      <c r="B6" s="207"/>
      <c r="C6" s="207"/>
      <c r="D6" s="207"/>
      <c r="E6" s="207"/>
      <c r="F6" s="207"/>
      <c r="G6" s="207"/>
      <c r="H6" s="207"/>
      <c r="I6" s="207"/>
      <c r="J6" s="233"/>
      <c r="K6" s="234"/>
      <c r="L6" s="234"/>
      <c r="M6" s="234"/>
      <c r="N6" s="235"/>
    </row>
    <row r="7" spans="1:48" ht="12" customHeight="1" x14ac:dyDescent="0.3">
      <c r="A7" s="197" t="s">
        <v>60</v>
      </c>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row>
    <row r="8" spans="1:48" ht="12" customHeight="1" x14ac:dyDescent="0.3">
      <c r="A8" s="197"/>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row>
    <row r="9" spans="1:48" ht="12" customHeight="1" thickBot="1" x14ac:dyDescent="0.35">
      <c r="A9" s="197"/>
      <c r="B9" s="197"/>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row>
    <row r="10" spans="1:48" ht="12" customHeight="1" x14ac:dyDescent="0.3">
      <c r="B10" s="210"/>
      <c r="C10" s="211"/>
      <c r="D10" s="211"/>
      <c r="E10" s="211"/>
      <c r="F10" s="211"/>
      <c r="G10" s="211"/>
      <c r="H10" s="211"/>
      <c r="I10" s="211"/>
      <c r="J10" s="211"/>
      <c r="K10" s="211"/>
      <c r="L10" s="211"/>
      <c r="M10" s="211"/>
      <c r="N10" s="211"/>
      <c r="O10" s="211"/>
      <c r="P10" s="211"/>
      <c r="Q10" s="211"/>
      <c r="R10" s="211"/>
      <c r="S10" s="211"/>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2"/>
    </row>
    <row r="11" spans="1:48" ht="12" customHeight="1" x14ac:dyDescent="0.3">
      <c r="B11" s="213"/>
      <c r="C11" s="214"/>
      <c r="D11" s="214"/>
      <c r="E11" s="214"/>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5"/>
    </row>
    <row r="12" spans="1:48" ht="12" customHeight="1" x14ac:dyDescent="0.3">
      <c r="B12" s="213"/>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5"/>
    </row>
    <row r="13" spans="1:48" ht="12" customHeight="1" x14ac:dyDescent="0.3">
      <c r="B13" s="213"/>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5"/>
    </row>
    <row r="14" spans="1:48" ht="12" customHeight="1" thickBot="1" x14ac:dyDescent="0.35">
      <c r="B14" s="216"/>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8"/>
    </row>
    <row r="16" spans="1:48" ht="12" customHeight="1" thickBot="1" x14ac:dyDescent="0.35"/>
    <row r="17" spans="4:48" ht="12" customHeight="1" x14ac:dyDescent="0.3">
      <c r="D17" s="207" t="s">
        <v>663</v>
      </c>
      <c r="E17" s="207"/>
      <c r="F17" s="207"/>
      <c r="G17" s="207"/>
      <c r="H17" s="207"/>
      <c r="I17" s="207"/>
      <c r="J17" s="207"/>
      <c r="K17" s="236"/>
      <c r="L17" s="219" t="s">
        <v>61</v>
      </c>
      <c r="M17" s="220"/>
      <c r="N17" s="220"/>
      <c r="O17" s="220"/>
      <c r="P17" s="220"/>
      <c r="Q17" s="220"/>
      <c r="R17" s="223"/>
      <c r="S17" s="224"/>
      <c r="T17" s="224"/>
      <c r="U17" s="224"/>
      <c r="V17" s="225"/>
      <c r="W17" s="9"/>
      <c r="X17" s="9"/>
      <c r="Y17" s="219" t="s">
        <v>62</v>
      </c>
      <c r="Z17" s="220"/>
      <c r="AA17" s="220"/>
      <c r="AB17" s="220"/>
      <c r="AC17" s="220"/>
      <c r="AD17" s="220"/>
      <c r="AE17" s="223"/>
      <c r="AF17" s="224"/>
      <c r="AG17" s="224"/>
      <c r="AH17" s="224"/>
      <c r="AI17" s="225"/>
      <c r="AJ17" s="9"/>
      <c r="AK17" s="228" t="s">
        <v>664</v>
      </c>
      <c r="AL17" s="228"/>
      <c r="AM17" s="228"/>
      <c r="AN17" s="228"/>
      <c r="AO17" s="228"/>
      <c r="AP17" s="228"/>
      <c r="AQ17" s="229">
        <f>YEAR(AE17)-YEAR(R17)+1</f>
        <v>1</v>
      </c>
      <c r="AR17" s="229"/>
      <c r="AS17" s="229"/>
      <c r="AT17" s="229"/>
      <c r="AU17" s="229"/>
    </row>
    <row r="18" spans="4:48" ht="12" customHeight="1" thickBot="1" x14ac:dyDescent="0.35">
      <c r="D18" s="207"/>
      <c r="E18" s="207"/>
      <c r="F18" s="207"/>
      <c r="G18" s="207"/>
      <c r="H18" s="207"/>
      <c r="I18" s="207"/>
      <c r="J18" s="207"/>
      <c r="K18" s="236"/>
      <c r="L18" s="221"/>
      <c r="M18" s="222"/>
      <c r="N18" s="222"/>
      <c r="O18" s="222"/>
      <c r="P18" s="222"/>
      <c r="Q18" s="222"/>
      <c r="R18" s="226"/>
      <c r="S18" s="226"/>
      <c r="T18" s="226"/>
      <c r="U18" s="226"/>
      <c r="V18" s="227"/>
      <c r="W18" s="9"/>
      <c r="X18" s="9"/>
      <c r="Y18" s="221"/>
      <c r="Z18" s="222"/>
      <c r="AA18" s="222"/>
      <c r="AB18" s="222"/>
      <c r="AC18" s="222"/>
      <c r="AD18" s="222"/>
      <c r="AE18" s="226"/>
      <c r="AF18" s="226"/>
      <c r="AG18" s="226"/>
      <c r="AH18" s="226"/>
      <c r="AI18" s="227"/>
      <c r="AJ18" s="9"/>
      <c r="AK18" s="228"/>
      <c r="AL18" s="228"/>
      <c r="AM18" s="228"/>
      <c r="AN18" s="228"/>
      <c r="AO18" s="228"/>
      <c r="AP18" s="228"/>
      <c r="AQ18" s="229"/>
      <c r="AR18" s="229"/>
      <c r="AS18" s="229"/>
      <c r="AT18" s="229"/>
      <c r="AU18" s="229"/>
    </row>
    <row r="20" spans="4:48" ht="12" customHeight="1" x14ac:dyDescent="0.3">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9">
        <f>AQ17</f>
        <v>1</v>
      </c>
      <c r="AR20" s="209"/>
      <c r="AS20" s="209"/>
      <c r="AT20" s="209"/>
      <c r="AU20" s="209"/>
    </row>
    <row r="21" spans="4:48" ht="12" customHeight="1" x14ac:dyDescent="0.3">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9"/>
      <c r="AR21" s="209"/>
      <c r="AS21" s="209"/>
      <c r="AT21" s="209"/>
      <c r="AU21" s="209"/>
    </row>
    <row r="22" spans="4:48" ht="12" customHeight="1" x14ac:dyDescent="0.3">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row>
    <row r="23" spans="4:48" ht="12" customHeight="1" x14ac:dyDescent="0.3">
      <c r="Q23" s="9"/>
      <c r="R23" s="9"/>
      <c r="S23" s="9"/>
      <c r="T23" s="9"/>
      <c r="U23" s="9"/>
      <c r="V23" s="9"/>
      <c r="W23" s="10"/>
      <c r="X23" s="10"/>
      <c r="Y23" s="10"/>
      <c r="Z23" s="10"/>
      <c r="AA23" s="10"/>
    </row>
    <row r="24" spans="4:48" ht="12" customHeight="1" x14ac:dyDescent="0.3">
      <c r="D24" s="207" t="s">
        <v>63</v>
      </c>
      <c r="E24" s="207"/>
      <c r="F24" s="207"/>
      <c r="G24" s="207"/>
      <c r="H24" s="207"/>
      <c r="I24" s="207"/>
      <c r="J24" s="207"/>
      <c r="Q24" s="9"/>
      <c r="R24" s="9"/>
      <c r="S24" s="9"/>
      <c r="T24" s="9"/>
      <c r="U24" s="9"/>
      <c r="V24" s="9"/>
      <c r="W24" s="10"/>
      <c r="X24" s="10"/>
      <c r="Y24" s="10"/>
      <c r="Z24" s="10"/>
      <c r="AA24" s="10"/>
    </row>
    <row r="25" spans="4:48" ht="12" customHeight="1" thickBot="1" x14ac:dyDescent="0.35">
      <c r="D25" s="207"/>
      <c r="E25" s="207"/>
      <c r="F25" s="207"/>
      <c r="G25" s="207"/>
      <c r="H25" s="207"/>
      <c r="I25" s="207"/>
      <c r="J25" s="207"/>
    </row>
    <row r="26" spans="4:48" ht="12" customHeight="1" x14ac:dyDescent="0.3">
      <c r="D26" s="247" t="s">
        <v>64</v>
      </c>
      <c r="E26" s="248"/>
      <c r="F26" s="248"/>
      <c r="G26" s="248"/>
      <c r="H26" s="248"/>
      <c r="I26" s="248"/>
      <c r="J26" s="248"/>
      <c r="K26" s="248"/>
      <c r="L26" s="248"/>
      <c r="M26" s="248"/>
      <c r="N26" s="243"/>
      <c r="O26" s="243"/>
      <c r="P26" s="243"/>
      <c r="Q26" s="243"/>
      <c r="R26" s="243"/>
      <c r="S26" s="243"/>
      <c r="T26" s="243"/>
      <c r="U26" s="243"/>
      <c r="V26" s="243"/>
      <c r="W26" s="243"/>
      <c r="X26" s="243"/>
      <c r="Y26" s="243"/>
      <c r="Z26" s="243"/>
      <c r="AA26" s="243"/>
      <c r="AB26" s="244"/>
      <c r="AD26" s="247" t="s">
        <v>68</v>
      </c>
      <c r="AE26" s="248"/>
      <c r="AF26" s="248"/>
      <c r="AG26" s="248"/>
      <c r="AH26" s="248"/>
      <c r="AI26" s="248"/>
      <c r="AJ26" s="248"/>
      <c r="AK26" s="248"/>
      <c r="AL26" s="248"/>
      <c r="AM26" s="248"/>
      <c r="AN26" s="268"/>
      <c r="AO26" s="269"/>
      <c r="AP26" s="269"/>
      <c r="AQ26" s="269"/>
      <c r="AR26" s="269"/>
      <c r="AS26" s="269"/>
      <c r="AT26" s="269"/>
      <c r="AU26" s="269"/>
      <c r="AV26" s="270"/>
    </row>
    <row r="27" spans="4:48" ht="12" customHeight="1" thickBot="1" x14ac:dyDescent="0.35">
      <c r="D27" s="249"/>
      <c r="E27" s="250"/>
      <c r="F27" s="250"/>
      <c r="G27" s="250"/>
      <c r="H27" s="250"/>
      <c r="I27" s="250"/>
      <c r="J27" s="250"/>
      <c r="K27" s="250"/>
      <c r="L27" s="250"/>
      <c r="M27" s="250"/>
      <c r="N27" s="245"/>
      <c r="O27" s="245"/>
      <c r="P27" s="245"/>
      <c r="Q27" s="245"/>
      <c r="R27" s="245"/>
      <c r="S27" s="245"/>
      <c r="T27" s="245"/>
      <c r="U27" s="245"/>
      <c r="V27" s="245"/>
      <c r="W27" s="245"/>
      <c r="X27" s="245"/>
      <c r="Y27" s="245"/>
      <c r="Z27" s="245"/>
      <c r="AA27" s="245"/>
      <c r="AB27" s="246"/>
      <c r="AD27" s="249"/>
      <c r="AE27" s="250"/>
      <c r="AF27" s="250"/>
      <c r="AG27" s="250"/>
      <c r="AH27" s="250"/>
      <c r="AI27" s="250"/>
      <c r="AJ27" s="250"/>
      <c r="AK27" s="250"/>
      <c r="AL27" s="250"/>
      <c r="AM27" s="250"/>
      <c r="AN27" s="271"/>
      <c r="AO27" s="272"/>
      <c r="AP27" s="272"/>
      <c r="AQ27" s="272"/>
      <c r="AR27" s="272"/>
      <c r="AS27" s="272"/>
      <c r="AT27" s="272"/>
      <c r="AU27" s="272"/>
      <c r="AV27" s="273"/>
    </row>
    <row r="28" spans="4:48" ht="12" customHeight="1" thickBot="1" x14ac:dyDescent="0.35">
      <c r="N28" s="23"/>
      <c r="O28" s="23"/>
      <c r="P28" s="23"/>
      <c r="Q28" s="23"/>
      <c r="R28" s="23"/>
      <c r="S28" s="23"/>
      <c r="T28" s="23"/>
      <c r="U28" s="23"/>
      <c r="V28" s="23"/>
      <c r="W28" s="23"/>
      <c r="X28" s="23"/>
      <c r="Y28" s="23"/>
      <c r="Z28" s="23"/>
      <c r="AA28" s="23"/>
      <c r="AB28" s="23"/>
      <c r="AN28" s="23"/>
      <c r="AO28" s="23"/>
      <c r="AP28" s="23"/>
      <c r="AQ28" s="23"/>
      <c r="AR28" s="23"/>
      <c r="AS28" s="23"/>
      <c r="AT28" s="23"/>
      <c r="AU28" s="23"/>
      <c r="AV28" s="23"/>
    </row>
    <row r="29" spans="4:48" ht="12" customHeight="1" x14ac:dyDescent="0.3">
      <c r="D29" s="247" t="s">
        <v>65</v>
      </c>
      <c r="E29" s="248"/>
      <c r="F29" s="248"/>
      <c r="G29" s="248"/>
      <c r="H29" s="248"/>
      <c r="I29" s="248"/>
      <c r="J29" s="248"/>
      <c r="K29" s="248"/>
      <c r="L29" s="248"/>
      <c r="M29" s="248"/>
      <c r="N29" s="243"/>
      <c r="O29" s="243"/>
      <c r="P29" s="243"/>
      <c r="Q29" s="243"/>
      <c r="R29" s="243"/>
      <c r="S29" s="243"/>
      <c r="T29" s="243"/>
      <c r="U29" s="243"/>
      <c r="V29" s="243"/>
      <c r="W29" s="243"/>
      <c r="X29" s="243"/>
      <c r="Y29" s="243"/>
      <c r="Z29" s="243"/>
      <c r="AA29" s="243"/>
      <c r="AB29" s="244"/>
      <c r="AD29" s="247" t="s">
        <v>69</v>
      </c>
      <c r="AE29" s="248"/>
      <c r="AF29" s="248"/>
      <c r="AG29" s="248"/>
      <c r="AH29" s="248"/>
      <c r="AI29" s="248"/>
      <c r="AJ29" s="248"/>
      <c r="AK29" s="248"/>
      <c r="AL29" s="248"/>
      <c r="AM29" s="248"/>
      <c r="AN29" s="268"/>
      <c r="AO29" s="269"/>
      <c r="AP29" s="269"/>
      <c r="AQ29" s="269"/>
      <c r="AR29" s="269"/>
      <c r="AS29" s="269"/>
      <c r="AT29" s="269"/>
      <c r="AU29" s="269"/>
      <c r="AV29" s="270"/>
    </row>
    <row r="30" spans="4:48" ht="12" customHeight="1" thickBot="1" x14ac:dyDescent="0.35">
      <c r="D30" s="249"/>
      <c r="E30" s="250"/>
      <c r="F30" s="250"/>
      <c r="G30" s="250"/>
      <c r="H30" s="250"/>
      <c r="I30" s="250"/>
      <c r="J30" s="250"/>
      <c r="K30" s="250"/>
      <c r="L30" s="250"/>
      <c r="M30" s="250"/>
      <c r="N30" s="245"/>
      <c r="O30" s="245"/>
      <c r="P30" s="245"/>
      <c r="Q30" s="245"/>
      <c r="R30" s="245"/>
      <c r="S30" s="245"/>
      <c r="T30" s="245"/>
      <c r="U30" s="245"/>
      <c r="V30" s="245"/>
      <c r="W30" s="245"/>
      <c r="X30" s="245"/>
      <c r="Y30" s="245"/>
      <c r="Z30" s="245"/>
      <c r="AA30" s="245"/>
      <c r="AB30" s="246"/>
      <c r="AD30" s="249"/>
      <c r="AE30" s="250"/>
      <c r="AF30" s="250"/>
      <c r="AG30" s="250"/>
      <c r="AH30" s="250"/>
      <c r="AI30" s="250"/>
      <c r="AJ30" s="250"/>
      <c r="AK30" s="250"/>
      <c r="AL30" s="250"/>
      <c r="AM30" s="250"/>
      <c r="AN30" s="271"/>
      <c r="AO30" s="272"/>
      <c r="AP30" s="272"/>
      <c r="AQ30" s="272"/>
      <c r="AR30" s="272"/>
      <c r="AS30" s="272"/>
      <c r="AT30" s="272"/>
      <c r="AU30" s="272"/>
      <c r="AV30" s="273"/>
    </row>
    <row r="31" spans="4:48" ht="12" customHeight="1" thickBot="1" x14ac:dyDescent="0.35">
      <c r="D31" s="11"/>
      <c r="E31" s="11"/>
      <c r="F31" s="11"/>
      <c r="G31" s="11"/>
      <c r="H31" s="11"/>
      <c r="I31" s="11"/>
      <c r="J31" s="11"/>
      <c r="K31" s="11"/>
      <c r="L31" s="11"/>
      <c r="M31" s="11"/>
      <c r="N31" s="24"/>
      <c r="O31" s="24"/>
      <c r="P31" s="24"/>
      <c r="Q31" s="24"/>
      <c r="R31" s="24"/>
      <c r="S31" s="24"/>
      <c r="T31" s="24"/>
      <c r="U31" s="24"/>
      <c r="V31" s="24"/>
      <c r="W31" s="24"/>
      <c r="X31" s="24"/>
      <c r="Y31" s="24"/>
      <c r="Z31" s="24"/>
      <c r="AA31" s="24"/>
      <c r="AB31" s="24"/>
      <c r="AC31" s="11"/>
      <c r="AD31" s="11"/>
      <c r="AE31" s="11"/>
      <c r="AF31" s="11"/>
      <c r="AG31" s="11"/>
      <c r="AH31" s="11"/>
      <c r="AI31" s="11"/>
      <c r="AJ31" s="11"/>
      <c r="AK31" s="11"/>
      <c r="AL31" s="11"/>
      <c r="AM31" s="11"/>
      <c r="AN31" s="24"/>
      <c r="AO31" s="24"/>
      <c r="AP31" s="24"/>
      <c r="AQ31" s="23"/>
      <c r="AR31" s="23"/>
      <c r="AS31" s="23"/>
      <c r="AT31" s="23"/>
      <c r="AU31" s="23"/>
      <c r="AV31" s="23"/>
    </row>
    <row r="32" spans="4:48" ht="12" customHeight="1" x14ac:dyDescent="0.3">
      <c r="D32" s="247" t="s">
        <v>71</v>
      </c>
      <c r="E32" s="248"/>
      <c r="F32" s="248"/>
      <c r="G32" s="248"/>
      <c r="H32" s="248"/>
      <c r="I32" s="248"/>
      <c r="J32" s="248"/>
      <c r="K32" s="248"/>
      <c r="L32" s="248"/>
      <c r="M32" s="248"/>
      <c r="N32" s="257"/>
      <c r="O32" s="243"/>
      <c r="P32" s="243"/>
      <c r="Q32" s="243"/>
      <c r="R32" s="243"/>
      <c r="S32" s="243"/>
      <c r="T32" s="243"/>
      <c r="U32" s="243"/>
      <c r="V32" s="243"/>
      <c r="W32" s="243"/>
      <c r="X32" s="243"/>
      <c r="Y32" s="243"/>
      <c r="Z32" s="243"/>
      <c r="AA32" s="243"/>
      <c r="AB32" s="244"/>
      <c r="AC32" s="11"/>
      <c r="AD32" s="247" t="s">
        <v>70</v>
      </c>
      <c r="AE32" s="248"/>
      <c r="AF32" s="248"/>
      <c r="AG32" s="248"/>
      <c r="AH32" s="248"/>
      <c r="AI32" s="248"/>
      <c r="AJ32" s="248"/>
      <c r="AK32" s="248"/>
      <c r="AL32" s="248"/>
      <c r="AM32" s="248"/>
      <c r="AN32" s="277"/>
      <c r="AO32" s="278"/>
      <c r="AP32" s="278"/>
      <c r="AQ32" s="278"/>
      <c r="AR32" s="278"/>
      <c r="AS32" s="278"/>
      <c r="AT32" s="278"/>
      <c r="AU32" s="278"/>
      <c r="AV32" s="279"/>
    </row>
    <row r="33" spans="1:48" ht="12" customHeight="1" thickBot="1" x14ac:dyDescent="0.35">
      <c r="D33" s="249"/>
      <c r="E33" s="250"/>
      <c r="F33" s="250"/>
      <c r="G33" s="250"/>
      <c r="H33" s="250"/>
      <c r="I33" s="250"/>
      <c r="J33" s="250"/>
      <c r="K33" s="250"/>
      <c r="L33" s="250"/>
      <c r="M33" s="250"/>
      <c r="N33" s="245"/>
      <c r="O33" s="245"/>
      <c r="P33" s="245"/>
      <c r="Q33" s="245"/>
      <c r="R33" s="245"/>
      <c r="S33" s="245"/>
      <c r="T33" s="245"/>
      <c r="U33" s="245"/>
      <c r="V33" s="245"/>
      <c r="W33" s="245"/>
      <c r="X33" s="245"/>
      <c r="Y33" s="245"/>
      <c r="Z33" s="245"/>
      <c r="AA33" s="245"/>
      <c r="AB33" s="246"/>
      <c r="AC33" s="11"/>
      <c r="AD33" s="249"/>
      <c r="AE33" s="250"/>
      <c r="AF33" s="250"/>
      <c r="AG33" s="250"/>
      <c r="AH33" s="250"/>
      <c r="AI33" s="250"/>
      <c r="AJ33" s="250"/>
      <c r="AK33" s="250"/>
      <c r="AL33" s="250"/>
      <c r="AM33" s="250"/>
      <c r="AN33" s="280"/>
      <c r="AO33" s="281"/>
      <c r="AP33" s="281"/>
      <c r="AQ33" s="281"/>
      <c r="AR33" s="281"/>
      <c r="AS33" s="281"/>
      <c r="AT33" s="281"/>
      <c r="AU33" s="281"/>
      <c r="AV33" s="282"/>
    </row>
    <row r="34" spans="1:48" ht="12" customHeight="1" thickBot="1" x14ac:dyDescent="0.35">
      <c r="N34" s="23"/>
      <c r="O34" s="23"/>
      <c r="P34" s="23"/>
      <c r="Q34" s="23"/>
      <c r="R34" s="23"/>
      <c r="S34" s="23"/>
      <c r="T34" s="23"/>
      <c r="U34" s="23"/>
      <c r="V34" s="23"/>
      <c r="W34" s="23"/>
      <c r="X34" s="23"/>
      <c r="Y34" s="23"/>
      <c r="Z34" s="23"/>
      <c r="AA34" s="23"/>
      <c r="AB34" s="23"/>
      <c r="AN34" s="23"/>
      <c r="AO34" s="23"/>
      <c r="AP34" s="23"/>
      <c r="AQ34" s="23"/>
      <c r="AR34" s="23"/>
      <c r="AS34" s="23"/>
      <c r="AT34" s="23"/>
      <c r="AU34" s="23"/>
      <c r="AV34" s="23"/>
    </row>
    <row r="35" spans="1:48" ht="12" customHeight="1" x14ac:dyDescent="0.3">
      <c r="D35" s="247" t="s">
        <v>34</v>
      </c>
      <c r="E35" s="248"/>
      <c r="F35" s="248"/>
      <c r="G35" s="248"/>
      <c r="H35" s="248"/>
      <c r="I35" s="248"/>
      <c r="J35" s="248"/>
      <c r="K35" s="248"/>
      <c r="L35" s="248"/>
      <c r="M35" s="248"/>
      <c r="N35" s="243"/>
      <c r="O35" s="243"/>
      <c r="P35" s="243"/>
      <c r="Q35" s="243"/>
      <c r="R35" s="243"/>
      <c r="S35" s="243"/>
      <c r="T35" s="243"/>
      <c r="U35" s="243"/>
      <c r="V35" s="243"/>
      <c r="W35" s="243"/>
      <c r="X35" s="243"/>
      <c r="Y35" s="243"/>
      <c r="Z35" s="243"/>
      <c r="AA35" s="243"/>
      <c r="AB35" s="244"/>
      <c r="AD35" s="247" t="s">
        <v>149</v>
      </c>
      <c r="AE35" s="248"/>
      <c r="AF35" s="248"/>
      <c r="AG35" s="248"/>
      <c r="AH35" s="248"/>
      <c r="AI35" s="248"/>
      <c r="AJ35" s="248"/>
      <c r="AK35" s="248"/>
      <c r="AL35" s="248"/>
      <c r="AM35" s="248"/>
      <c r="AN35" s="251"/>
      <c r="AO35" s="252"/>
      <c r="AP35" s="252"/>
      <c r="AQ35" s="252"/>
      <c r="AR35" s="252"/>
      <c r="AS35" s="252"/>
      <c r="AT35" s="252"/>
      <c r="AU35" s="252"/>
      <c r="AV35" s="253"/>
    </row>
    <row r="36" spans="1:48" ht="12" customHeight="1" thickBot="1" x14ac:dyDescent="0.35">
      <c r="D36" s="249"/>
      <c r="E36" s="250"/>
      <c r="F36" s="250"/>
      <c r="G36" s="250"/>
      <c r="H36" s="250"/>
      <c r="I36" s="250"/>
      <c r="J36" s="250"/>
      <c r="K36" s="250"/>
      <c r="L36" s="250"/>
      <c r="M36" s="250"/>
      <c r="N36" s="245"/>
      <c r="O36" s="245"/>
      <c r="P36" s="245"/>
      <c r="Q36" s="245"/>
      <c r="R36" s="245"/>
      <c r="S36" s="245"/>
      <c r="T36" s="245"/>
      <c r="U36" s="245"/>
      <c r="V36" s="245"/>
      <c r="W36" s="245"/>
      <c r="X36" s="245"/>
      <c r="Y36" s="245"/>
      <c r="Z36" s="245"/>
      <c r="AA36" s="245"/>
      <c r="AB36" s="246"/>
      <c r="AD36" s="249"/>
      <c r="AE36" s="250"/>
      <c r="AF36" s="250"/>
      <c r="AG36" s="250"/>
      <c r="AH36" s="250"/>
      <c r="AI36" s="250"/>
      <c r="AJ36" s="250"/>
      <c r="AK36" s="250"/>
      <c r="AL36" s="250"/>
      <c r="AM36" s="250"/>
      <c r="AN36" s="254"/>
      <c r="AO36" s="255"/>
      <c r="AP36" s="255"/>
      <c r="AQ36" s="255"/>
      <c r="AR36" s="255"/>
      <c r="AS36" s="255"/>
      <c r="AT36" s="255"/>
      <c r="AU36" s="255"/>
      <c r="AV36" s="256"/>
    </row>
    <row r="37" spans="1:48" ht="12" customHeight="1" thickBot="1" x14ac:dyDescent="0.35">
      <c r="N37" s="23"/>
      <c r="O37" s="23"/>
      <c r="P37" s="23"/>
      <c r="Q37" s="23"/>
      <c r="R37" s="23"/>
      <c r="S37" s="23"/>
      <c r="T37" s="23"/>
      <c r="U37" s="23"/>
      <c r="V37" s="23"/>
      <c r="W37" s="23"/>
      <c r="X37" s="23"/>
      <c r="Y37" s="23"/>
      <c r="Z37" s="23"/>
      <c r="AA37" s="23"/>
      <c r="AB37" s="23"/>
    </row>
    <row r="38" spans="1:48" ht="12" customHeight="1" x14ac:dyDescent="0.3">
      <c r="D38" s="247" t="s">
        <v>67</v>
      </c>
      <c r="E38" s="248"/>
      <c r="F38" s="248"/>
      <c r="G38" s="248"/>
      <c r="H38" s="248"/>
      <c r="I38" s="248"/>
      <c r="J38" s="248"/>
      <c r="K38" s="248"/>
      <c r="L38" s="248"/>
      <c r="M38" s="248"/>
      <c r="N38" s="251"/>
      <c r="O38" s="252"/>
      <c r="P38" s="252"/>
      <c r="Q38" s="252"/>
      <c r="R38" s="252"/>
      <c r="S38" s="252"/>
      <c r="T38" s="252"/>
      <c r="U38" s="252"/>
      <c r="V38" s="252"/>
      <c r="W38" s="252"/>
      <c r="X38" s="252"/>
      <c r="Y38" s="252"/>
      <c r="Z38" s="252"/>
      <c r="AA38" s="252"/>
      <c r="AB38" s="253"/>
    </row>
    <row r="39" spans="1:48" ht="12" customHeight="1" thickBot="1" x14ac:dyDescent="0.35">
      <c r="D39" s="249"/>
      <c r="E39" s="250"/>
      <c r="F39" s="250"/>
      <c r="G39" s="250"/>
      <c r="H39" s="250"/>
      <c r="I39" s="250"/>
      <c r="J39" s="250"/>
      <c r="K39" s="250"/>
      <c r="L39" s="250"/>
      <c r="M39" s="250"/>
      <c r="N39" s="254"/>
      <c r="O39" s="255"/>
      <c r="P39" s="255"/>
      <c r="Q39" s="255"/>
      <c r="R39" s="255"/>
      <c r="S39" s="255"/>
      <c r="T39" s="255"/>
      <c r="U39" s="255"/>
      <c r="V39" s="255"/>
      <c r="W39" s="255"/>
      <c r="X39" s="255"/>
      <c r="Y39" s="255"/>
      <c r="Z39" s="255"/>
      <c r="AA39" s="255"/>
      <c r="AB39" s="256"/>
    </row>
    <row r="42" spans="1:48" ht="12" customHeight="1" thickBot="1" x14ac:dyDescent="0.35">
      <c r="A42" s="284" t="s">
        <v>66</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c r="AS42" s="284"/>
      <c r="AT42" s="284"/>
      <c r="AU42" s="284"/>
      <c r="AV42" s="284"/>
    </row>
    <row r="43" spans="1:48" ht="12" customHeight="1" thickTop="1" x14ac:dyDescent="0.3">
      <c r="A43" s="196"/>
      <c r="B43" s="196"/>
      <c r="C43" s="196"/>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198" t="s">
        <v>131</v>
      </c>
      <c r="AO43" s="199"/>
      <c r="AP43" s="199"/>
      <c r="AQ43" s="199"/>
      <c r="AR43" s="199"/>
      <c r="AS43" s="199"/>
      <c r="AT43" s="199"/>
      <c r="AU43" s="199"/>
      <c r="AV43" s="200"/>
    </row>
    <row r="44" spans="1:48" ht="12" customHeight="1" x14ac:dyDescent="0.3">
      <c r="A44" s="196"/>
      <c r="B44" s="196"/>
      <c r="C44" s="196"/>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1"/>
      <c r="AO44" s="202"/>
      <c r="AP44" s="202"/>
      <c r="AQ44" s="202"/>
      <c r="AR44" s="202"/>
      <c r="AS44" s="202"/>
      <c r="AT44" s="202"/>
      <c r="AU44" s="202"/>
      <c r="AV44" s="203"/>
    </row>
    <row r="45" spans="1:48" ht="12" customHeight="1" thickBot="1" x14ac:dyDescent="0.35">
      <c r="A45" s="196"/>
      <c r="B45" s="196"/>
      <c r="C45" s="196"/>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4"/>
      <c r="AO45" s="205"/>
      <c r="AP45" s="205"/>
      <c r="AQ45" s="205"/>
      <c r="AR45" s="205"/>
      <c r="AS45" s="205"/>
      <c r="AT45" s="205"/>
      <c r="AU45" s="205"/>
      <c r="AV45" s="206"/>
    </row>
    <row r="46" spans="1:48" ht="12" customHeight="1" thickTop="1" x14ac:dyDescent="0.3">
      <c r="D46" s="207" t="s">
        <v>40</v>
      </c>
      <c r="E46" s="207"/>
      <c r="F46" s="207"/>
      <c r="G46" s="207"/>
      <c r="H46" s="207"/>
      <c r="I46" s="207"/>
      <c r="J46" s="207"/>
      <c r="Q46" s="9"/>
      <c r="R46" s="9"/>
      <c r="S46" s="9"/>
      <c r="T46" s="9"/>
      <c r="U46" s="9"/>
      <c r="V46" s="9"/>
      <c r="W46" s="10"/>
      <c r="X46" s="10"/>
      <c r="Y46" s="10"/>
      <c r="Z46" s="10"/>
      <c r="AA46" s="10"/>
    </row>
    <row r="47" spans="1:48" ht="12" customHeight="1" thickBot="1" x14ac:dyDescent="0.35">
      <c r="D47" s="207"/>
      <c r="E47" s="207"/>
      <c r="F47" s="207"/>
      <c r="G47" s="207"/>
      <c r="H47" s="207"/>
      <c r="I47" s="207"/>
      <c r="J47" s="207"/>
    </row>
    <row r="48" spans="1:48" ht="12" customHeight="1" x14ac:dyDescent="0.3">
      <c r="D48" s="247" t="s">
        <v>72</v>
      </c>
      <c r="E48" s="248"/>
      <c r="F48" s="248"/>
      <c r="G48" s="248"/>
      <c r="H48" s="248"/>
      <c r="I48" s="248"/>
      <c r="J48" s="248"/>
      <c r="K48" s="248"/>
      <c r="L48" s="248"/>
      <c r="M48" s="248"/>
      <c r="N48" s="243"/>
      <c r="O48" s="243"/>
      <c r="P48" s="243"/>
      <c r="Q48" s="243"/>
      <c r="R48" s="243"/>
      <c r="S48" s="243"/>
      <c r="T48" s="243"/>
      <c r="U48" s="243"/>
      <c r="V48" s="243"/>
      <c r="W48" s="243"/>
      <c r="X48" s="243"/>
      <c r="Y48" s="243"/>
      <c r="Z48" s="243"/>
      <c r="AA48" s="243"/>
      <c r="AB48" s="244"/>
      <c r="AD48" s="247" t="s">
        <v>73</v>
      </c>
      <c r="AE48" s="248"/>
      <c r="AF48" s="248"/>
      <c r="AG48" s="248"/>
      <c r="AH48" s="248"/>
      <c r="AI48" s="248"/>
      <c r="AJ48" s="248"/>
      <c r="AK48" s="248"/>
      <c r="AL48" s="248"/>
      <c r="AM48" s="248"/>
      <c r="AN48" s="268"/>
      <c r="AO48" s="269"/>
      <c r="AP48" s="269"/>
      <c r="AQ48" s="269"/>
      <c r="AR48" s="269"/>
      <c r="AS48" s="269"/>
      <c r="AT48" s="269"/>
      <c r="AU48" s="269"/>
      <c r="AV48" s="270"/>
    </row>
    <row r="49" spans="4:48" ht="12" customHeight="1" thickBot="1" x14ac:dyDescent="0.35">
      <c r="D49" s="249"/>
      <c r="E49" s="250"/>
      <c r="F49" s="250"/>
      <c r="G49" s="250"/>
      <c r="H49" s="250"/>
      <c r="I49" s="250"/>
      <c r="J49" s="250"/>
      <c r="K49" s="250"/>
      <c r="L49" s="250"/>
      <c r="M49" s="250"/>
      <c r="N49" s="245"/>
      <c r="O49" s="245"/>
      <c r="P49" s="245"/>
      <c r="Q49" s="245"/>
      <c r="R49" s="245"/>
      <c r="S49" s="245"/>
      <c r="T49" s="245"/>
      <c r="U49" s="245"/>
      <c r="V49" s="245"/>
      <c r="W49" s="245"/>
      <c r="X49" s="245"/>
      <c r="Y49" s="245"/>
      <c r="Z49" s="245"/>
      <c r="AA49" s="245"/>
      <c r="AB49" s="246"/>
      <c r="AD49" s="249"/>
      <c r="AE49" s="250"/>
      <c r="AF49" s="250"/>
      <c r="AG49" s="250"/>
      <c r="AH49" s="250"/>
      <c r="AI49" s="250"/>
      <c r="AJ49" s="250"/>
      <c r="AK49" s="250"/>
      <c r="AL49" s="250"/>
      <c r="AM49" s="250"/>
      <c r="AN49" s="271"/>
      <c r="AO49" s="272"/>
      <c r="AP49" s="272"/>
      <c r="AQ49" s="272"/>
      <c r="AR49" s="272"/>
      <c r="AS49" s="272"/>
      <c r="AT49" s="272"/>
      <c r="AU49" s="272"/>
      <c r="AV49" s="273"/>
    </row>
    <row r="50" spans="4:48" ht="12" customHeight="1" thickBot="1" x14ac:dyDescent="0.35">
      <c r="N50" s="23"/>
      <c r="O50" s="23"/>
      <c r="P50" s="23"/>
      <c r="Q50" s="23"/>
      <c r="R50" s="23"/>
      <c r="S50" s="23"/>
      <c r="T50" s="23"/>
      <c r="U50" s="23"/>
      <c r="V50" s="23"/>
      <c r="W50" s="23"/>
      <c r="X50" s="23"/>
      <c r="Y50" s="23"/>
      <c r="Z50" s="23"/>
      <c r="AA50" s="23"/>
      <c r="AB50" s="23"/>
      <c r="AN50" s="23"/>
      <c r="AO50" s="23"/>
      <c r="AP50" s="23"/>
      <c r="AQ50" s="23"/>
      <c r="AR50" s="23"/>
      <c r="AS50" s="23"/>
      <c r="AT50" s="23"/>
      <c r="AU50" s="23"/>
      <c r="AV50" s="23"/>
    </row>
    <row r="51" spans="4:48" ht="12" customHeight="1" x14ac:dyDescent="0.3">
      <c r="D51" s="247" t="s">
        <v>74</v>
      </c>
      <c r="E51" s="248"/>
      <c r="F51" s="248"/>
      <c r="G51" s="248"/>
      <c r="H51" s="248"/>
      <c r="I51" s="248"/>
      <c r="J51" s="248"/>
      <c r="K51" s="248"/>
      <c r="L51" s="248"/>
      <c r="M51" s="248"/>
      <c r="N51" s="243"/>
      <c r="O51" s="243"/>
      <c r="P51" s="243"/>
      <c r="Q51" s="243"/>
      <c r="R51" s="243"/>
      <c r="S51" s="243"/>
      <c r="T51" s="243"/>
      <c r="U51" s="243"/>
      <c r="V51" s="243"/>
      <c r="W51" s="243"/>
      <c r="X51" s="243"/>
      <c r="Y51" s="243"/>
      <c r="Z51" s="243"/>
      <c r="AA51" s="243"/>
      <c r="AB51" s="244"/>
      <c r="AD51" s="247" t="s">
        <v>70</v>
      </c>
      <c r="AE51" s="248"/>
      <c r="AF51" s="248"/>
      <c r="AG51" s="248"/>
      <c r="AH51" s="248"/>
      <c r="AI51" s="248"/>
      <c r="AJ51" s="248"/>
      <c r="AK51" s="248"/>
      <c r="AL51" s="248"/>
      <c r="AM51" s="248"/>
      <c r="AN51" s="277"/>
      <c r="AO51" s="278"/>
      <c r="AP51" s="278"/>
      <c r="AQ51" s="278"/>
      <c r="AR51" s="278"/>
      <c r="AS51" s="278"/>
      <c r="AT51" s="278"/>
      <c r="AU51" s="278"/>
      <c r="AV51" s="279"/>
    </row>
    <row r="52" spans="4:48" ht="12" customHeight="1" thickBot="1" x14ac:dyDescent="0.35">
      <c r="D52" s="249"/>
      <c r="E52" s="250"/>
      <c r="F52" s="250"/>
      <c r="G52" s="250"/>
      <c r="H52" s="250"/>
      <c r="I52" s="250"/>
      <c r="J52" s="250"/>
      <c r="K52" s="250"/>
      <c r="L52" s="250"/>
      <c r="M52" s="250"/>
      <c r="N52" s="245"/>
      <c r="O52" s="245"/>
      <c r="P52" s="245"/>
      <c r="Q52" s="245"/>
      <c r="R52" s="245"/>
      <c r="S52" s="245"/>
      <c r="T52" s="245"/>
      <c r="U52" s="245"/>
      <c r="V52" s="245"/>
      <c r="W52" s="245"/>
      <c r="X52" s="245"/>
      <c r="Y52" s="245"/>
      <c r="Z52" s="245"/>
      <c r="AA52" s="245"/>
      <c r="AB52" s="246"/>
      <c r="AD52" s="249"/>
      <c r="AE52" s="250"/>
      <c r="AF52" s="250"/>
      <c r="AG52" s="250"/>
      <c r="AH52" s="250"/>
      <c r="AI52" s="250"/>
      <c r="AJ52" s="250"/>
      <c r="AK52" s="250"/>
      <c r="AL52" s="250"/>
      <c r="AM52" s="250"/>
      <c r="AN52" s="280"/>
      <c r="AO52" s="281"/>
      <c r="AP52" s="281"/>
      <c r="AQ52" s="281"/>
      <c r="AR52" s="281"/>
      <c r="AS52" s="281"/>
      <c r="AT52" s="281"/>
      <c r="AU52" s="281"/>
      <c r="AV52" s="282"/>
    </row>
    <row r="53" spans="4:48" ht="12" customHeight="1" thickBot="1" x14ac:dyDescent="0.35">
      <c r="N53" s="23"/>
      <c r="O53" s="23"/>
      <c r="P53" s="23"/>
      <c r="Q53" s="23"/>
      <c r="R53" s="23"/>
      <c r="S53" s="23"/>
      <c r="T53" s="23"/>
      <c r="U53" s="23"/>
      <c r="V53" s="23"/>
      <c r="W53" s="23"/>
      <c r="X53" s="23"/>
      <c r="Y53" s="23"/>
      <c r="Z53" s="23"/>
      <c r="AA53" s="23"/>
      <c r="AB53" s="23"/>
      <c r="AN53" s="23"/>
      <c r="AO53" s="23"/>
      <c r="AP53" s="23"/>
      <c r="AQ53" s="23"/>
      <c r="AR53" s="23"/>
      <c r="AS53" s="23"/>
      <c r="AT53" s="23"/>
      <c r="AU53" s="23"/>
      <c r="AV53" s="23"/>
    </row>
    <row r="54" spans="4:48" ht="12" customHeight="1" x14ac:dyDescent="0.3">
      <c r="D54" s="247" t="s">
        <v>71</v>
      </c>
      <c r="E54" s="248"/>
      <c r="F54" s="248"/>
      <c r="G54" s="248"/>
      <c r="H54" s="248"/>
      <c r="I54" s="248"/>
      <c r="J54" s="248"/>
      <c r="K54" s="248"/>
      <c r="L54" s="248"/>
      <c r="M54" s="248"/>
      <c r="N54" s="257"/>
      <c r="O54" s="243"/>
      <c r="P54" s="243"/>
      <c r="Q54" s="243"/>
      <c r="R54" s="243"/>
      <c r="S54" s="243"/>
      <c r="T54" s="243"/>
      <c r="U54" s="243"/>
      <c r="V54" s="243"/>
      <c r="W54" s="243"/>
      <c r="X54" s="243"/>
      <c r="Y54" s="243"/>
      <c r="Z54" s="243"/>
      <c r="AA54" s="243"/>
      <c r="AB54" s="244"/>
      <c r="AN54" s="23"/>
      <c r="AO54" s="23"/>
      <c r="AP54" s="23"/>
      <c r="AQ54" s="23"/>
      <c r="AR54" s="23"/>
      <c r="AS54" s="23"/>
      <c r="AT54" s="23"/>
      <c r="AU54" s="23"/>
      <c r="AV54" s="23"/>
    </row>
    <row r="55" spans="4:48" ht="12" customHeight="1" thickBot="1" x14ac:dyDescent="0.35">
      <c r="D55" s="249"/>
      <c r="E55" s="250"/>
      <c r="F55" s="250"/>
      <c r="G55" s="250"/>
      <c r="H55" s="250"/>
      <c r="I55" s="250"/>
      <c r="J55" s="250"/>
      <c r="K55" s="250"/>
      <c r="L55" s="250"/>
      <c r="M55" s="250"/>
      <c r="N55" s="245"/>
      <c r="O55" s="245"/>
      <c r="P55" s="245"/>
      <c r="Q55" s="245"/>
      <c r="R55" s="245"/>
      <c r="S55" s="245"/>
      <c r="T55" s="245"/>
      <c r="U55" s="245"/>
      <c r="V55" s="245"/>
      <c r="W55" s="245"/>
      <c r="X55" s="245"/>
      <c r="Y55" s="245"/>
      <c r="Z55" s="245"/>
      <c r="AA55" s="245"/>
      <c r="AB55" s="246"/>
      <c r="AN55" s="23"/>
      <c r="AO55" s="23"/>
      <c r="AP55" s="23"/>
      <c r="AQ55" s="23"/>
      <c r="AR55" s="23"/>
      <c r="AS55" s="23"/>
      <c r="AT55" s="23"/>
      <c r="AU55" s="23"/>
      <c r="AV55" s="23"/>
    </row>
    <row r="56" spans="4:48" ht="12" customHeight="1" x14ac:dyDescent="0.3">
      <c r="AN56" s="23"/>
      <c r="AO56" s="23"/>
      <c r="AP56" s="23"/>
      <c r="AQ56" s="23"/>
      <c r="AR56" s="23"/>
      <c r="AS56" s="23"/>
      <c r="AT56" s="23"/>
      <c r="AU56" s="23"/>
      <c r="AV56" s="23"/>
    </row>
    <row r="57" spans="4:48" ht="12" customHeight="1" x14ac:dyDescent="0.3">
      <c r="D57" s="197" t="s">
        <v>41</v>
      </c>
      <c r="E57" s="197"/>
      <c r="F57" s="197"/>
      <c r="G57" s="197"/>
      <c r="H57" s="197"/>
      <c r="I57" s="197"/>
      <c r="J57" s="197"/>
      <c r="K57" s="197"/>
      <c r="L57" s="197"/>
      <c r="Q57" s="9"/>
      <c r="R57" s="9"/>
      <c r="S57" s="9"/>
      <c r="T57" s="9"/>
      <c r="U57" s="9"/>
      <c r="V57" s="9"/>
      <c r="W57" s="10"/>
      <c r="X57" s="10"/>
      <c r="Y57" s="10"/>
      <c r="Z57" s="10"/>
      <c r="AA57" s="10"/>
      <c r="AN57" s="23"/>
      <c r="AO57" s="23"/>
      <c r="AP57" s="23"/>
      <c r="AQ57" s="23"/>
      <c r="AR57" s="23"/>
      <c r="AS57" s="23"/>
      <c r="AT57" s="23"/>
      <c r="AU57" s="23"/>
      <c r="AV57" s="23"/>
    </row>
    <row r="58" spans="4:48" ht="12" customHeight="1" thickBot="1" x14ac:dyDescent="0.35">
      <c r="D58" s="283"/>
      <c r="E58" s="283"/>
      <c r="F58" s="283"/>
      <c r="G58" s="283"/>
      <c r="H58" s="283"/>
      <c r="I58" s="283"/>
      <c r="J58" s="283"/>
      <c r="K58" s="283"/>
      <c r="L58" s="283"/>
      <c r="AN58" s="23"/>
      <c r="AO58" s="23"/>
      <c r="AP58" s="23"/>
      <c r="AQ58" s="23"/>
      <c r="AR58" s="23"/>
      <c r="AS58" s="23"/>
      <c r="AT58" s="23"/>
      <c r="AU58" s="23"/>
      <c r="AV58" s="23"/>
    </row>
    <row r="59" spans="4:48" ht="12" customHeight="1" x14ac:dyDescent="0.3">
      <c r="D59" s="247" t="s">
        <v>72</v>
      </c>
      <c r="E59" s="248"/>
      <c r="F59" s="248"/>
      <c r="G59" s="248"/>
      <c r="H59" s="248"/>
      <c r="I59" s="248"/>
      <c r="J59" s="248"/>
      <c r="K59" s="248"/>
      <c r="L59" s="248"/>
      <c r="M59" s="248"/>
      <c r="N59" s="243"/>
      <c r="O59" s="243"/>
      <c r="P59" s="243"/>
      <c r="Q59" s="243"/>
      <c r="R59" s="243"/>
      <c r="S59" s="243"/>
      <c r="T59" s="243"/>
      <c r="U59" s="243"/>
      <c r="V59" s="243"/>
      <c r="W59" s="243"/>
      <c r="X59" s="243"/>
      <c r="Y59" s="243"/>
      <c r="Z59" s="243"/>
      <c r="AA59" s="243"/>
      <c r="AB59" s="244"/>
      <c r="AD59" s="247" t="s">
        <v>73</v>
      </c>
      <c r="AE59" s="248"/>
      <c r="AF59" s="248"/>
      <c r="AG59" s="248"/>
      <c r="AH59" s="248"/>
      <c r="AI59" s="248"/>
      <c r="AJ59" s="248"/>
      <c r="AK59" s="248"/>
      <c r="AL59" s="248"/>
      <c r="AM59" s="248"/>
      <c r="AN59" s="268"/>
      <c r="AO59" s="269"/>
      <c r="AP59" s="269"/>
      <c r="AQ59" s="269"/>
      <c r="AR59" s="269"/>
      <c r="AS59" s="269"/>
      <c r="AT59" s="269"/>
      <c r="AU59" s="269"/>
      <c r="AV59" s="270"/>
    </row>
    <row r="60" spans="4:48" ht="12" customHeight="1" thickBot="1" x14ac:dyDescent="0.35">
      <c r="D60" s="249"/>
      <c r="E60" s="250"/>
      <c r="F60" s="250"/>
      <c r="G60" s="250"/>
      <c r="H60" s="250"/>
      <c r="I60" s="250"/>
      <c r="J60" s="250"/>
      <c r="K60" s="250"/>
      <c r="L60" s="250"/>
      <c r="M60" s="250"/>
      <c r="N60" s="245"/>
      <c r="O60" s="245"/>
      <c r="P60" s="245"/>
      <c r="Q60" s="245"/>
      <c r="R60" s="245"/>
      <c r="S60" s="245"/>
      <c r="T60" s="245"/>
      <c r="U60" s="245"/>
      <c r="V60" s="245"/>
      <c r="W60" s="245"/>
      <c r="X60" s="245"/>
      <c r="Y60" s="245"/>
      <c r="Z60" s="245"/>
      <c r="AA60" s="245"/>
      <c r="AB60" s="246"/>
      <c r="AD60" s="249"/>
      <c r="AE60" s="250"/>
      <c r="AF60" s="250"/>
      <c r="AG60" s="250"/>
      <c r="AH60" s="250"/>
      <c r="AI60" s="250"/>
      <c r="AJ60" s="250"/>
      <c r="AK60" s="250"/>
      <c r="AL60" s="250"/>
      <c r="AM60" s="250"/>
      <c r="AN60" s="271"/>
      <c r="AO60" s="272"/>
      <c r="AP60" s="272"/>
      <c r="AQ60" s="272"/>
      <c r="AR60" s="272"/>
      <c r="AS60" s="272"/>
      <c r="AT60" s="272"/>
      <c r="AU60" s="272"/>
      <c r="AV60" s="273"/>
    </row>
    <row r="61" spans="4:48" ht="12" customHeight="1" thickBot="1" x14ac:dyDescent="0.35">
      <c r="N61" s="23"/>
      <c r="O61" s="23"/>
      <c r="P61" s="23"/>
      <c r="Q61" s="23"/>
      <c r="R61" s="23"/>
      <c r="S61" s="23"/>
      <c r="T61" s="23"/>
      <c r="U61" s="23"/>
      <c r="V61" s="23"/>
      <c r="W61" s="23"/>
      <c r="X61" s="23"/>
      <c r="Y61" s="23"/>
      <c r="Z61" s="23"/>
      <c r="AA61" s="23"/>
      <c r="AB61" s="23"/>
      <c r="AN61" s="23"/>
      <c r="AO61" s="23"/>
      <c r="AP61" s="23"/>
      <c r="AQ61" s="23"/>
      <c r="AR61" s="23"/>
      <c r="AS61" s="23"/>
      <c r="AT61" s="23"/>
      <c r="AU61" s="23"/>
      <c r="AV61" s="23"/>
    </row>
    <row r="62" spans="4:48" ht="12" customHeight="1" x14ac:dyDescent="0.3">
      <c r="D62" s="247" t="s">
        <v>74</v>
      </c>
      <c r="E62" s="248"/>
      <c r="F62" s="248"/>
      <c r="G62" s="248"/>
      <c r="H62" s="248"/>
      <c r="I62" s="248"/>
      <c r="J62" s="248"/>
      <c r="K62" s="248"/>
      <c r="L62" s="248"/>
      <c r="M62" s="248"/>
      <c r="N62" s="243"/>
      <c r="O62" s="243"/>
      <c r="P62" s="243"/>
      <c r="Q62" s="243"/>
      <c r="R62" s="243"/>
      <c r="S62" s="243"/>
      <c r="T62" s="243"/>
      <c r="U62" s="243"/>
      <c r="V62" s="243"/>
      <c r="W62" s="243"/>
      <c r="X62" s="243"/>
      <c r="Y62" s="243"/>
      <c r="Z62" s="243"/>
      <c r="AA62" s="243"/>
      <c r="AB62" s="244"/>
      <c r="AD62" s="247" t="s">
        <v>70</v>
      </c>
      <c r="AE62" s="248"/>
      <c r="AF62" s="248"/>
      <c r="AG62" s="248"/>
      <c r="AH62" s="248"/>
      <c r="AI62" s="248"/>
      <c r="AJ62" s="248"/>
      <c r="AK62" s="248"/>
      <c r="AL62" s="248"/>
      <c r="AM62" s="248"/>
      <c r="AN62" s="277"/>
      <c r="AO62" s="278"/>
      <c r="AP62" s="278"/>
      <c r="AQ62" s="278"/>
      <c r="AR62" s="278"/>
      <c r="AS62" s="278"/>
      <c r="AT62" s="278"/>
      <c r="AU62" s="278"/>
      <c r="AV62" s="279"/>
    </row>
    <row r="63" spans="4:48" ht="12" customHeight="1" thickBot="1" x14ac:dyDescent="0.35">
      <c r="D63" s="249"/>
      <c r="E63" s="250"/>
      <c r="F63" s="250"/>
      <c r="G63" s="250"/>
      <c r="H63" s="250"/>
      <c r="I63" s="250"/>
      <c r="J63" s="250"/>
      <c r="K63" s="250"/>
      <c r="L63" s="250"/>
      <c r="M63" s="250"/>
      <c r="N63" s="245"/>
      <c r="O63" s="245"/>
      <c r="P63" s="245"/>
      <c r="Q63" s="245"/>
      <c r="R63" s="245"/>
      <c r="S63" s="245"/>
      <c r="T63" s="245"/>
      <c r="U63" s="245"/>
      <c r="V63" s="245"/>
      <c r="W63" s="245"/>
      <c r="X63" s="245"/>
      <c r="Y63" s="245"/>
      <c r="Z63" s="245"/>
      <c r="AA63" s="245"/>
      <c r="AB63" s="246"/>
      <c r="AD63" s="249"/>
      <c r="AE63" s="250"/>
      <c r="AF63" s="250"/>
      <c r="AG63" s="250"/>
      <c r="AH63" s="250"/>
      <c r="AI63" s="250"/>
      <c r="AJ63" s="250"/>
      <c r="AK63" s="250"/>
      <c r="AL63" s="250"/>
      <c r="AM63" s="250"/>
      <c r="AN63" s="280"/>
      <c r="AO63" s="281"/>
      <c r="AP63" s="281"/>
      <c r="AQ63" s="281"/>
      <c r="AR63" s="281"/>
      <c r="AS63" s="281"/>
      <c r="AT63" s="281"/>
      <c r="AU63" s="281"/>
      <c r="AV63" s="282"/>
    </row>
    <row r="64" spans="4:48" ht="12" customHeight="1" thickBot="1" x14ac:dyDescent="0.35">
      <c r="N64" s="23"/>
      <c r="O64" s="23"/>
      <c r="P64" s="23"/>
      <c r="Q64" s="23"/>
      <c r="R64" s="23"/>
      <c r="S64" s="23"/>
      <c r="T64" s="23"/>
      <c r="U64" s="23"/>
      <c r="V64" s="23"/>
      <c r="W64" s="23"/>
      <c r="X64" s="23"/>
      <c r="Y64" s="23"/>
      <c r="Z64" s="23"/>
      <c r="AA64" s="23"/>
      <c r="AB64" s="23"/>
    </row>
    <row r="65" spans="4:61" ht="12" customHeight="1" x14ac:dyDescent="0.3">
      <c r="D65" s="247" t="s">
        <v>71</v>
      </c>
      <c r="E65" s="248"/>
      <c r="F65" s="248"/>
      <c r="G65" s="248"/>
      <c r="H65" s="248"/>
      <c r="I65" s="248"/>
      <c r="J65" s="248"/>
      <c r="K65" s="248"/>
      <c r="L65" s="248"/>
      <c r="M65" s="248"/>
      <c r="N65" s="257"/>
      <c r="O65" s="243"/>
      <c r="P65" s="243"/>
      <c r="Q65" s="243"/>
      <c r="R65" s="243"/>
      <c r="S65" s="243"/>
      <c r="T65" s="243"/>
      <c r="U65" s="243"/>
      <c r="V65" s="243"/>
      <c r="W65" s="243"/>
      <c r="X65" s="243"/>
      <c r="Y65" s="243"/>
      <c r="Z65" s="243"/>
      <c r="AA65" s="243"/>
      <c r="AB65" s="244"/>
    </row>
    <row r="66" spans="4:61" ht="12" customHeight="1" thickBot="1" x14ac:dyDescent="0.35">
      <c r="D66" s="249"/>
      <c r="E66" s="250"/>
      <c r="F66" s="250"/>
      <c r="G66" s="250"/>
      <c r="H66" s="250"/>
      <c r="I66" s="250"/>
      <c r="J66" s="250"/>
      <c r="K66" s="250"/>
      <c r="L66" s="250"/>
      <c r="M66" s="250"/>
      <c r="N66" s="245"/>
      <c r="O66" s="245"/>
      <c r="P66" s="245"/>
      <c r="Q66" s="245"/>
      <c r="R66" s="245"/>
      <c r="S66" s="245"/>
      <c r="T66" s="245"/>
      <c r="U66" s="245"/>
      <c r="V66" s="245"/>
      <c r="W66" s="245"/>
      <c r="X66" s="245"/>
      <c r="Y66" s="245"/>
      <c r="Z66" s="245"/>
      <c r="AA66" s="245"/>
      <c r="AB66" s="246"/>
    </row>
    <row r="68" spans="4:61" ht="12" customHeight="1" x14ac:dyDescent="0.3">
      <c r="D68" s="197" t="s">
        <v>810</v>
      </c>
      <c r="E68" s="197"/>
      <c r="F68" s="197"/>
      <c r="G68" s="197"/>
      <c r="H68" s="197"/>
      <c r="I68" s="197"/>
      <c r="J68" s="197"/>
      <c r="K68" s="197"/>
      <c r="L68" s="197"/>
      <c r="M68" s="197"/>
      <c r="N68" s="197"/>
      <c r="O68" s="197"/>
      <c r="Q68" s="9"/>
      <c r="R68" s="9"/>
      <c r="S68" s="9"/>
      <c r="T68" s="9"/>
      <c r="U68" s="9"/>
      <c r="V68" s="9"/>
      <c r="W68" s="10"/>
      <c r="X68" s="10"/>
      <c r="Y68" s="10"/>
      <c r="Z68" s="10"/>
      <c r="AA68" s="10"/>
    </row>
    <row r="69" spans="4:61" ht="12" customHeight="1" thickBot="1" x14ac:dyDescent="0.35">
      <c r="D69" s="283"/>
      <c r="E69" s="283"/>
      <c r="F69" s="283"/>
      <c r="G69" s="283"/>
      <c r="H69" s="283"/>
      <c r="I69" s="283"/>
      <c r="J69" s="283"/>
      <c r="K69" s="283"/>
      <c r="L69" s="283"/>
      <c r="M69" s="283"/>
      <c r="N69" s="283"/>
      <c r="O69" s="283"/>
    </row>
    <row r="70" spans="4:61" ht="12" customHeight="1" x14ac:dyDescent="0.3">
      <c r="D70" s="247" t="s">
        <v>75</v>
      </c>
      <c r="E70" s="248"/>
      <c r="F70" s="248"/>
      <c r="G70" s="248"/>
      <c r="H70" s="248"/>
      <c r="I70" s="248"/>
      <c r="J70" s="248"/>
      <c r="K70" s="248"/>
      <c r="L70" s="248"/>
      <c r="M70" s="248"/>
      <c r="N70" s="262"/>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4"/>
    </row>
    <row r="71" spans="4:61" ht="12" customHeight="1" thickBot="1" x14ac:dyDescent="0.35">
      <c r="D71" s="249"/>
      <c r="E71" s="250"/>
      <c r="F71" s="250"/>
      <c r="G71" s="250"/>
      <c r="H71" s="250"/>
      <c r="I71" s="250"/>
      <c r="J71" s="250"/>
      <c r="K71" s="250"/>
      <c r="L71" s="250"/>
      <c r="M71" s="250"/>
      <c r="N71" s="265"/>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7"/>
    </row>
    <row r="72" spans="4:61" ht="12" customHeight="1" thickBot="1" x14ac:dyDescent="0.35"/>
    <row r="73" spans="4:61" ht="12" customHeight="1" x14ac:dyDescent="0.3">
      <c r="D73" s="247" t="s">
        <v>76</v>
      </c>
      <c r="E73" s="248"/>
      <c r="F73" s="248"/>
      <c r="G73" s="248"/>
      <c r="H73" s="248"/>
      <c r="I73" s="248"/>
      <c r="J73" s="248"/>
      <c r="K73" s="248"/>
      <c r="L73" s="248"/>
      <c r="M73" s="248"/>
      <c r="N73" s="243"/>
      <c r="O73" s="243"/>
      <c r="P73" s="243"/>
      <c r="Q73" s="243"/>
      <c r="R73" s="243"/>
      <c r="S73" s="243"/>
      <c r="T73" s="243"/>
      <c r="U73" s="243"/>
      <c r="V73" s="243"/>
      <c r="W73" s="243"/>
      <c r="X73" s="243"/>
      <c r="Y73" s="243"/>
      <c r="Z73" s="243"/>
      <c r="AA73" s="243"/>
      <c r="AB73" s="244"/>
      <c r="AD73" s="247" t="s">
        <v>77</v>
      </c>
      <c r="AE73" s="248"/>
      <c r="AF73" s="248"/>
      <c r="AG73" s="248"/>
      <c r="AH73" s="248"/>
      <c r="AI73" s="248"/>
      <c r="AJ73" s="248"/>
      <c r="AK73" s="248"/>
      <c r="AL73" s="248"/>
      <c r="AM73" s="248"/>
      <c r="AN73" s="268"/>
      <c r="AO73" s="269"/>
      <c r="AP73" s="269"/>
      <c r="AQ73" s="269"/>
      <c r="AR73" s="269"/>
      <c r="AS73" s="269"/>
      <c r="AT73" s="269"/>
      <c r="AU73" s="269"/>
      <c r="AV73" s="270"/>
    </row>
    <row r="74" spans="4:61" ht="12" customHeight="1" thickBot="1" x14ac:dyDescent="0.35">
      <c r="D74" s="249"/>
      <c r="E74" s="250"/>
      <c r="F74" s="250"/>
      <c r="G74" s="250"/>
      <c r="H74" s="250"/>
      <c r="I74" s="250"/>
      <c r="J74" s="250"/>
      <c r="K74" s="250"/>
      <c r="L74" s="250"/>
      <c r="M74" s="250"/>
      <c r="N74" s="245"/>
      <c r="O74" s="245"/>
      <c r="P74" s="245"/>
      <c r="Q74" s="245"/>
      <c r="R74" s="245"/>
      <c r="S74" s="245"/>
      <c r="T74" s="245"/>
      <c r="U74" s="245"/>
      <c r="V74" s="245"/>
      <c r="W74" s="245"/>
      <c r="X74" s="245"/>
      <c r="Y74" s="245"/>
      <c r="Z74" s="245"/>
      <c r="AA74" s="245"/>
      <c r="AB74" s="246"/>
      <c r="AD74" s="249"/>
      <c r="AE74" s="250"/>
      <c r="AF74" s="250"/>
      <c r="AG74" s="250"/>
      <c r="AH74" s="250"/>
      <c r="AI74" s="250"/>
      <c r="AJ74" s="250"/>
      <c r="AK74" s="250"/>
      <c r="AL74" s="250"/>
      <c r="AM74" s="250"/>
      <c r="AN74" s="271"/>
      <c r="AO74" s="272"/>
      <c r="AP74" s="272"/>
      <c r="AQ74" s="272"/>
      <c r="AR74" s="272"/>
      <c r="AS74" s="272"/>
      <c r="AT74" s="272"/>
      <c r="AU74" s="272"/>
      <c r="AV74" s="273"/>
    </row>
    <row r="75" spans="4:61" ht="12" customHeight="1" thickBot="1" x14ac:dyDescent="0.35"/>
    <row r="76" spans="4:61" ht="12" customHeight="1" x14ac:dyDescent="0.35">
      <c r="D76" s="258" t="s">
        <v>78</v>
      </c>
      <c r="E76" s="259"/>
      <c r="F76" s="259"/>
      <c r="G76" s="259"/>
      <c r="H76" s="259"/>
      <c r="I76" s="259"/>
      <c r="J76" s="259"/>
      <c r="K76" s="259"/>
      <c r="L76" s="259"/>
      <c r="M76" s="259"/>
      <c r="N76" s="259" t="s">
        <v>79</v>
      </c>
      <c r="O76" s="259"/>
      <c r="P76" s="259"/>
      <c r="Q76" s="259"/>
      <c r="R76" s="259"/>
      <c r="S76" s="259"/>
      <c r="T76" s="259"/>
      <c r="U76" s="259"/>
      <c r="V76" s="259"/>
      <c r="W76" s="259"/>
      <c r="X76" s="259" t="s">
        <v>80</v>
      </c>
      <c r="Y76" s="259"/>
      <c r="Z76" s="259"/>
      <c r="AA76" s="259"/>
      <c r="AB76" s="259"/>
      <c r="AC76" s="259"/>
      <c r="AD76" s="259"/>
      <c r="AE76" s="259"/>
      <c r="AF76" s="259"/>
      <c r="AG76" s="259"/>
      <c r="AH76" s="259"/>
      <c r="AI76" s="259"/>
      <c r="AJ76" s="259"/>
      <c r="AK76" s="259"/>
      <c r="AL76" s="259"/>
      <c r="AM76" s="259"/>
      <c r="AN76" s="259" t="s">
        <v>81</v>
      </c>
      <c r="AO76" s="259"/>
      <c r="AP76" s="259"/>
      <c r="AQ76" s="259"/>
      <c r="AR76" s="259"/>
      <c r="AS76" s="259"/>
      <c r="AT76" s="259"/>
      <c r="AU76" s="259"/>
      <c r="AV76" s="274"/>
      <c r="AW76" s="115"/>
      <c r="AX76" s="116"/>
      <c r="AY76" s="116"/>
      <c r="AZ76" s="116"/>
      <c r="BA76" s="116"/>
      <c r="BB76" s="116"/>
      <c r="BC76" s="116"/>
      <c r="BD76" s="116"/>
      <c r="BE76" s="116"/>
      <c r="BF76" s="116"/>
      <c r="BG76" s="116"/>
      <c r="BH76" s="116"/>
      <c r="BI76" s="116"/>
    </row>
    <row r="77" spans="4:61" ht="12" customHeight="1" x14ac:dyDescent="0.3">
      <c r="D77" s="260"/>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75"/>
    </row>
    <row r="78" spans="4:61" ht="12" customHeight="1" x14ac:dyDescent="0.3">
      <c r="D78" s="237"/>
      <c r="E78" s="238"/>
      <c r="F78" s="238"/>
      <c r="G78" s="238"/>
      <c r="H78" s="238"/>
      <c r="I78" s="238"/>
      <c r="J78" s="238"/>
      <c r="K78" s="238"/>
      <c r="L78" s="238"/>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41"/>
    </row>
    <row r="79" spans="4:61" ht="12" customHeight="1" thickBot="1" x14ac:dyDescent="0.35">
      <c r="D79" s="239"/>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2"/>
    </row>
    <row r="80" spans="4:61" ht="12" customHeight="1" thickBot="1" x14ac:dyDescent="0.35"/>
    <row r="81" spans="1:61" ht="12" customHeight="1" x14ac:dyDescent="0.35">
      <c r="D81" s="230" t="s">
        <v>803</v>
      </c>
      <c r="E81" s="231"/>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2"/>
      <c r="AW81" s="115"/>
      <c r="AX81" s="116"/>
      <c r="AY81" s="116"/>
      <c r="AZ81" s="116"/>
      <c r="BA81" s="116"/>
      <c r="BB81" s="116"/>
      <c r="BC81" s="116"/>
      <c r="BD81" s="116"/>
      <c r="BE81" s="116"/>
      <c r="BF81" s="116"/>
      <c r="BG81" s="116"/>
      <c r="BH81" s="116"/>
      <c r="BI81" s="116"/>
    </row>
    <row r="82" spans="1:61" ht="12" customHeight="1" x14ac:dyDescent="0.3">
      <c r="D82" s="285"/>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7"/>
    </row>
    <row r="83" spans="1:61" ht="12" customHeight="1" x14ac:dyDescent="0.3">
      <c r="D83" s="237"/>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41"/>
    </row>
    <row r="84" spans="1:61" ht="12" customHeight="1" thickBot="1" x14ac:dyDescent="0.35">
      <c r="D84" s="239"/>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2"/>
    </row>
    <row r="85" spans="1:61" ht="12" customHeight="1" thickBot="1" x14ac:dyDescent="0.35"/>
    <row r="86" spans="1:61" ht="12" customHeight="1" x14ac:dyDescent="0.35">
      <c r="D86" s="230" t="s">
        <v>811</v>
      </c>
      <c r="E86" s="231"/>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2"/>
      <c r="AW86" s="115"/>
      <c r="AX86" s="116"/>
      <c r="AY86" s="116"/>
      <c r="AZ86" s="116"/>
      <c r="BA86" s="116"/>
      <c r="BB86" s="116"/>
      <c r="BC86" s="116"/>
      <c r="BD86" s="116"/>
      <c r="BE86" s="116"/>
      <c r="BF86" s="116"/>
      <c r="BG86" s="116"/>
      <c r="BH86" s="116"/>
      <c r="BI86" s="116"/>
    </row>
    <row r="87" spans="1:61" ht="12" customHeight="1" x14ac:dyDescent="0.3">
      <c r="D87" s="285"/>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7"/>
    </row>
    <row r="88" spans="1:61" ht="12" customHeight="1" x14ac:dyDescent="0.3">
      <c r="D88" s="237"/>
      <c r="E88" s="238"/>
      <c r="F88" s="238"/>
      <c r="G88" s="238"/>
      <c r="H88" s="238"/>
      <c r="I88" s="238"/>
      <c r="J88" s="238"/>
      <c r="K88" s="238"/>
      <c r="L88" s="238"/>
      <c r="M88" s="238"/>
      <c r="N88" s="238"/>
      <c r="O88" s="238"/>
      <c r="P88" s="238"/>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41"/>
    </row>
    <row r="89" spans="1:61" ht="12" customHeight="1" thickBot="1" x14ac:dyDescent="0.35">
      <c r="D89" s="239"/>
      <c r="E89" s="240"/>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2"/>
    </row>
    <row r="90" spans="1:61" ht="12"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276" t="s">
        <v>127</v>
      </c>
      <c r="AT90" s="276"/>
      <c r="AU90" s="276"/>
      <c r="AV90" s="276"/>
    </row>
    <row r="91" spans="1:61" ht="12"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276"/>
      <c r="AT91" s="276"/>
      <c r="AU91" s="276"/>
      <c r="AV91" s="276"/>
    </row>
    <row r="92" spans="1:61" ht="12"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row>
    <row r="93" spans="1:61" ht="12"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row>
    <row r="94" spans="1:61" ht="12"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row>
    <row r="95" spans="1:61" ht="12"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row>
    <row r="96" spans="1:61" ht="12"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row>
    <row r="97" spans="1:48" ht="12"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row>
    <row r="98" spans="1:48" ht="12"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row>
    <row r="99" spans="1:48" ht="12"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row>
    <row r="100" spans="1:48" ht="12"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2"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2"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12"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12"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12"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12"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12"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12"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12"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12"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12"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12"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12"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12"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12"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12"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12"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12"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12"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2"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2"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1:48" ht="12"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12"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12"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12"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12"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row>
  </sheetData>
  <sheetProtection sheet="1" objects="1" scenarios="1"/>
  <mergeCells count="87">
    <mergeCell ref="D88:M89"/>
    <mergeCell ref="N88:W89"/>
    <mergeCell ref="X88:AM89"/>
    <mergeCell ref="AN88:AV89"/>
    <mergeCell ref="D86:AV87"/>
    <mergeCell ref="D81:AV82"/>
    <mergeCell ref="D83:M84"/>
    <mergeCell ref="N83:W84"/>
    <mergeCell ref="X83:AM84"/>
    <mergeCell ref="AN83:AV84"/>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AD26:AM27"/>
    <mergeCell ref="AD29:AM30"/>
    <mergeCell ref="D32:M33"/>
    <mergeCell ref="N32:AB33"/>
    <mergeCell ref="AN26:AV27"/>
    <mergeCell ref="AN29:AV30"/>
    <mergeCell ref="AN32:AV33"/>
    <mergeCell ref="D35:M36"/>
    <mergeCell ref="AD48:AM49"/>
    <mergeCell ref="AN48:AV49"/>
    <mergeCell ref="A43:C45"/>
    <mergeCell ref="D43:AM45"/>
    <mergeCell ref="AN43:AV45"/>
    <mergeCell ref="D46:J47"/>
    <mergeCell ref="AS90:AV91"/>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s>
  <conditionalFormatting sqref="N32">
    <cfRule type="cellIs" dxfId="272" priority="45" operator="equal">
      <formula>0</formula>
    </cfRule>
  </conditionalFormatting>
  <conditionalFormatting sqref="R17">
    <cfRule type="cellIs" dxfId="271" priority="51" operator="equal">
      <formula>0</formula>
    </cfRule>
  </conditionalFormatting>
  <conditionalFormatting sqref="AE17">
    <cfRule type="cellIs" dxfId="270" priority="50" operator="equal">
      <formula>0</formula>
    </cfRule>
  </conditionalFormatting>
  <conditionalFormatting sqref="AQ17:AU18">
    <cfRule type="cellIs" dxfId="269" priority="49" operator="equal">
      <formula>"Compléter dates"</formula>
    </cfRule>
  </conditionalFormatting>
  <conditionalFormatting sqref="N26">
    <cfRule type="cellIs" dxfId="268" priority="47" operator="equal">
      <formula>0</formula>
    </cfRule>
  </conditionalFormatting>
  <conditionalFormatting sqref="N29">
    <cfRule type="cellIs" dxfId="267" priority="46" operator="equal">
      <formula>0</formula>
    </cfRule>
  </conditionalFormatting>
  <conditionalFormatting sqref="AN32">
    <cfRule type="cellIs" dxfId="266" priority="40" operator="equal">
      <formula>0</formula>
    </cfRule>
  </conditionalFormatting>
  <conditionalFormatting sqref="AN48">
    <cfRule type="cellIs" dxfId="265" priority="37" operator="equal">
      <formula>0</formula>
    </cfRule>
  </conditionalFormatting>
  <conditionalFormatting sqref="AN26">
    <cfRule type="cellIs" dxfId="264" priority="42" operator="equal">
      <formula>0</formula>
    </cfRule>
  </conditionalFormatting>
  <conditionalFormatting sqref="AN29">
    <cfRule type="cellIs" dxfId="263" priority="41" operator="equal">
      <formula>0</formula>
    </cfRule>
  </conditionalFormatting>
  <conditionalFormatting sqref="N48">
    <cfRule type="cellIs" dxfId="262" priority="38" operator="equal">
      <formula>0</formula>
    </cfRule>
  </conditionalFormatting>
  <conditionalFormatting sqref="N51">
    <cfRule type="cellIs" dxfId="261" priority="36" operator="equal">
      <formula>0</formula>
    </cfRule>
  </conditionalFormatting>
  <conditionalFormatting sqref="AN51">
    <cfRule type="cellIs" dxfId="260" priority="34" operator="equal">
      <formula>0</formula>
    </cfRule>
  </conditionalFormatting>
  <conditionalFormatting sqref="N70">
    <cfRule type="cellIs" dxfId="259" priority="22" operator="equal">
      <formula>0</formula>
    </cfRule>
  </conditionalFormatting>
  <conditionalFormatting sqref="AN73">
    <cfRule type="cellIs" dxfId="258" priority="20" operator="equal">
      <formula>0</formula>
    </cfRule>
  </conditionalFormatting>
  <conditionalFormatting sqref="N73">
    <cfRule type="cellIs" dxfId="257" priority="21" operator="equal">
      <formula>0</formula>
    </cfRule>
  </conditionalFormatting>
  <conditionalFormatting sqref="D78:AV79">
    <cfRule type="cellIs" dxfId="256" priority="19" operator="equal">
      <formula>0</formula>
    </cfRule>
  </conditionalFormatting>
  <conditionalFormatting sqref="AQ20:AU21">
    <cfRule type="cellIs" dxfId="255" priority="18" operator="equal">
      <formula>0</formula>
    </cfRule>
  </conditionalFormatting>
  <conditionalFormatting sqref="B10">
    <cfRule type="cellIs" dxfId="254" priority="17" operator="equal">
      <formula>0</formula>
    </cfRule>
  </conditionalFormatting>
  <conditionalFormatting sqref="N38">
    <cfRule type="cellIs" dxfId="253" priority="15" operator="equal">
      <formula>0</formula>
    </cfRule>
  </conditionalFormatting>
  <conditionalFormatting sqref="AN35">
    <cfRule type="cellIs" dxfId="252" priority="12" operator="equal">
      <formula>0</formula>
    </cfRule>
  </conditionalFormatting>
  <conditionalFormatting sqref="N35">
    <cfRule type="cellIs" dxfId="251" priority="13" operator="equal">
      <formula>0</formula>
    </cfRule>
  </conditionalFormatting>
  <conditionalFormatting sqref="J5:N6">
    <cfRule type="cellIs" dxfId="250" priority="9" operator="equal">
      <formula>0</formula>
    </cfRule>
  </conditionalFormatting>
  <conditionalFormatting sqref="N54">
    <cfRule type="cellIs" dxfId="249" priority="8" operator="equal">
      <formula>0</formula>
    </cfRule>
  </conditionalFormatting>
  <conditionalFormatting sqref="N59">
    <cfRule type="cellIs" dxfId="248" priority="7" operator="equal">
      <formula>0</formula>
    </cfRule>
  </conditionalFormatting>
  <conditionalFormatting sqref="AN59">
    <cfRule type="cellIs" dxfId="247" priority="6" operator="equal">
      <formula>0</formula>
    </cfRule>
  </conditionalFormatting>
  <conditionalFormatting sqref="N62">
    <cfRule type="cellIs" dxfId="246" priority="5" operator="equal">
      <formula>0</formula>
    </cfRule>
  </conditionalFormatting>
  <conditionalFormatting sqref="AN62">
    <cfRule type="cellIs" dxfId="245" priority="4" operator="equal">
      <formula>0</formula>
    </cfRule>
  </conditionalFormatting>
  <conditionalFormatting sqref="N65">
    <cfRule type="cellIs" dxfId="244" priority="3" operator="equal">
      <formula>0</formula>
    </cfRule>
  </conditionalFormatting>
  <conditionalFormatting sqref="D88:AV89">
    <cfRule type="cellIs" dxfId="243" priority="2" operator="equal">
      <formula>0</formula>
    </cfRule>
  </conditionalFormatting>
  <conditionalFormatting sqref="D83:AV84">
    <cfRule type="cellIs" dxfId="242" priority="1" operator="equal">
      <formula>0</formula>
    </cfRule>
  </conditionalFormatting>
  <hyperlinks>
    <hyperlink ref="AS90:AV91" location="Attestation!A1" display="suivant"/>
  </hyperlink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U225"/>
  <sheetViews>
    <sheetView showGridLines="0" showRowColHeaders="0" tabSelected="1" topLeftCell="A8" zoomScale="86" zoomScaleNormal="109" workbookViewId="0">
      <selection activeCell="AR23" sqref="AR23"/>
    </sheetView>
  </sheetViews>
  <sheetFormatPr baseColWidth="10" defaultColWidth="2.6640625" defaultRowHeight="12" customHeight="1" x14ac:dyDescent="0.3"/>
  <cols>
    <col min="28" max="28" width="3.109375" bestFit="1" customWidth="1"/>
    <col min="48" max="49" width="2.6640625" style="137"/>
    <col min="50" max="50" width="5.33203125" style="137" bestFit="1" customWidth="1"/>
    <col min="51" max="59" width="2.6640625" style="137"/>
  </cols>
  <sheetData>
    <row r="1" spans="1:229"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314" t="s">
        <v>132</v>
      </c>
      <c r="AO1" s="315"/>
      <c r="AP1" s="315"/>
      <c r="AQ1" s="315"/>
      <c r="AR1" s="315"/>
      <c r="AS1" s="315"/>
      <c r="AT1" s="315"/>
      <c r="AU1" s="316"/>
      <c r="AV1" s="29"/>
      <c r="AW1" s="29"/>
      <c r="AX1" s="29"/>
      <c r="AY1" s="29"/>
      <c r="AZ1" s="29"/>
      <c r="BA1" s="29"/>
      <c r="BB1" s="29"/>
      <c r="BC1" s="29"/>
      <c r="BD1" s="29"/>
      <c r="BE1" s="29"/>
      <c r="BF1" s="29"/>
      <c r="BG1" s="2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row>
    <row r="2" spans="1:229"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317"/>
      <c r="AO2" s="202"/>
      <c r="AP2" s="202"/>
      <c r="AQ2" s="202"/>
      <c r="AR2" s="202"/>
      <c r="AS2" s="202"/>
      <c r="AT2" s="202"/>
      <c r="AU2" s="318"/>
      <c r="AV2" s="29"/>
      <c r="AW2" s="29"/>
      <c r="AX2" s="29"/>
      <c r="AY2" s="29"/>
      <c r="AZ2" s="29"/>
      <c r="BA2" s="29"/>
      <c r="BB2" s="29"/>
      <c r="BC2" s="29"/>
      <c r="BD2" s="29"/>
      <c r="BE2" s="29"/>
      <c r="BF2" s="29"/>
      <c r="BG2" s="2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row>
    <row r="3" spans="1:229"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319"/>
      <c r="AO3" s="320"/>
      <c r="AP3" s="320"/>
      <c r="AQ3" s="320"/>
      <c r="AR3" s="320"/>
      <c r="AS3" s="320"/>
      <c r="AT3" s="320"/>
      <c r="AU3" s="321"/>
      <c r="AV3" s="29"/>
      <c r="AW3" s="29"/>
      <c r="AX3" s="29"/>
      <c r="AY3" s="29"/>
      <c r="AZ3" s="29"/>
      <c r="BA3" s="29"/>
      <c r="BB3" s="29"/>
      <c r="BC3" s="29"/>
      <c r="BD3" s="29"/>
      <c r="BE3" s="29"/>
      <c r="BF3" s="29"/>
      <c r="BG3" s="2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row>
    <row r="4" spans="1:229" ht="12" customHeight="1" thickTop="1" x14ac:dyDescent="0.3">
      <c r="AV4" s="29"/>
      <c r="AW4" s="29"/>
      <c r="AX4" s="29"/>
      <c r="AY4" s="29"/>
      <c r="AZ4" s="29"/>
      <c r="BA4" s="29"/>
      <c r="BB4" s="29"/>
      <c r="BC4" s="29"/>
      <c r="BD4" s="29"/>
      <c r="BE4" s="29"/>
      <c r="BF4" s="29"/>
      <c r="BG4" s="2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row>
    <row r="5" spans="1:229" ht="12" customHeight="1" x14ac:dyDescent="0.3">
      <c r="A5" s="197" t="s">
        <v>60</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29"/>
      <c r="AW5" s="29"/>
      <c r="AX5" s="29"/>
      <c r="AY5" s="29"/>
      <c r="AZ5" s="29"/>
      <c r="BA5" s="29"/>
      <c r="BB5" s="29"/>
      <c r="BC5" s="29"/>
      <c r="BD5" s="29"/>
      <c r="BE5" s="29"/>
      <c r="BF5" s="29"/>
      <c r="BG5" s="2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row>
    <row r="6" spans="1:229" ht="12" customHeight="1" x14ac:dyDescent="0.3">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29"/>
      <c r="AW6" s="29"/>
      <c r="AX6" s="29"/>
      <c r="AY6" s="29"/>
      <c r="AZ6" s="29"/>
      <c r="BA6" s="29"/>
      <c r="BB6" s="29"/>
      <c r="BC6" s="29"/>
      <c r="BD6" s="29"/>
      <c r="BE6" s="29"/>
      <c r="BF6" s="29"/>
      <c r="BG6" s="2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row>
    <row r="7" spans="1:229" ht="12" customHeight="1" thickBot="1" x14ac:dyDescent="0.3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29"/>
      <c r="AW7" s="29"/>
      <c r="AX7" s="29"/>
      <c r="AY7" s="29"/>
      <c r="AZ7" s="29"/>
      <c r="BA7" s="29"/>
      <c r="BB7" s="29"/>
      <c r="BC7" s="29"/>
      <c r="BD7" s="29"/>
      <c r="BE7" s="29"/>
      <c r="BF7" s="29"/>
      <c r="BG7" s="2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row>
    <row r="8" spans="1:229" ht="12" customHeight="1" x14ac:dyDescent="0.3">
      <c r="B8" s="335" t="str">
        <f>CONCATENATE(Identification!B10)</f>
        <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7"/>
      <c r="AV8" s="29"/>
      <c r="AW8" s="29"/>
      <c r="AX8" s="29"/>
      <c r="AY8" s="29"/>
      <c r="AZ8" s="29"/>
      <c r="BA8" s="29"/>
      <c r="BB8" s="29"/>
      <c r="BC8" s="29"/>
      <c r="BD8" s="29"/>
      <c r="BE8" s="29"/>
      <c r="BF8" s="29"/>
      <c r="BG8" s="2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row>
    <row r="9" spans="1:229" ht="12" customHeight="1" x14ac:dyDescent="0.3">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V9" s="29"/>
      <c r="AW9" s="29"/>
      <c r="AX9" s="29"/>
      <c r="AY9" s="29"/>
      <c r="AZ9" s="29"/>
      <c r="BA9" s="29"/>
      <c r="BB9" s="29"/>
      <c r="BC9" s="29"/>
      <c r="BD9" s="29"/>
      <c r="BE9" s="29"/>
      <c r="BF9" s="29"/>
      <c r="BG9" s="29"/>
      <c r="BH9" s="19"/>
      <c r="BI9" s="19"/>
      <c r="BJ9" s="19"/>
      <c r="BK9" s="19"/>
      <c r="BL9" s="19"/>
      <c r="BM9" s="136"/>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row>
    <row r="10" spans="1:229" ht="12" customHeight="1" x14ac:dyDescent="0.3">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V10" s="29"/>
      <c r="AW10" s="29"/>
      <c r="AX10" s="29"/>
      <c r="AY10" s="29"/>
      <c r="AZ10" s="29"/>
      <c r="BA10" s="29"/>
      <c r="BB10" s="29"/>
      <c r="BC10" s="29"/>
      <c r="BD10" s="29"/>
      <c r="BE10" s="29"/>
      <c r="BF10" s="29"/>
      <c r="BG10" s="2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row>
    <row r="11" spans="1:229" ht="12" customHeight="1" x14ac:dyDescent="0.3">
      <c r="B11" s="338"/>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c r="AV11" s="29"/>
      <c r="AW11" s="29"/>
      <c r="AX11" s="29"/>
      <c r="AY11" s="29"/>
      <c r="AZ11" s="29"/>
      <c r="BA11" s="29"/>
      <c r="BB11" s="29"/>
      <c r="BC11" s="29"/>
      <c r="BD11" s="29"/>
      <c r="BE11" s="29"/>
      <c r="BF11" s="29"/>
      <c r="BG11" s="2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row>
    <row r="12" spans="1:229" ht="12" customHeight="1" thickBot="1" x14ac:dyDescent="0.35">
      <c r="B12" s="341"/>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c r="AV12" s="29"/>
      <c r="AW12" s="29"/>
      <c r="AX12" s="29"/>
      <c r="AY12" s="29"/>
      <c r="AZ12" s="29"/>
      <c r="BA12" s="29"/>
      <c r="BB12" s="29"/>
      <c r="BC12" s="29"/>
      <c r="BD12" s="29"/>
      <c r="BE12" s="29"/>
      <c r="BF12" s="29"/>
      <c r="BG12" s="2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row>
    <row r="13" spans="1:229" ht="12" customHeight="1" x14ac:dyDescent="0.3">
      <c r="D13" s="207" t="s">
        <v>35</v>
      </c>
      <c r="E13" s="207"/>
      <c r="F13" s="207"/>
      <c r="G13" s="207"/>
      <c r="H13" s="207"/>
      <c r="I13" s="207"/>
      <c r="J13" s="207"/>
      <c r="AV13" s="29"/>
      <c r="AW13" s="29"/>
      <c r="AX13" s="29"/>
      <c r="AY13" s="29"/>
      <c r="AZ13" s="29"/>
      <c r="BA13" s="29"/>
      <c r="BB13" s="29"/>
      <c r="BC13" s="29"/>
      <c r="BD13" s="29"/>
      <c r="BE13" s="29"/>
      <c r="BF13" s="29"/>
      <c r="BG13" s="2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row>
    <row r="14" spans="1:229" ht="12" customHeight="1" thickBot="1" x14ac:dyDescent="0.35">
      <c r="D14" s="207"/>
      <c r="E14" s="207"/>
      <c r="F14" s="207"/>
      <c r="G14" s="207"/>
      <c r="H14" s="207"/>
      <c r="I14" s="207"/>
      <c r="J14" s="207"/>
      <c r="AV14" s="29"/>
      <c r="AW14" s="29"/>
      <c r="AX14" s="29"/>
      <c r="AY14" s="29"/>
      <c r="AZ14" s="29"/>
      <c r="BA14" s="29"/>
      <c r="BB14" s="29"/>
      <c r="BC14" s="29"/>
      <c r="BD14" s="29"/>
      <c r="BE14" s="29"/>
      <c r="BF14" s="29"/>
      <c r="BG14" s="2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row>
    <row r="15" spans="1:229" ht="12" customHeight="1" x14ac:dyDescent="0.3">
      <c r="P15" s="323" t="s">
        <v>801</v>
      </c>
      <c r="Q15" s="324"/>
      <c r="R15" s="324"/>
      <c r="S15" s="324"/>
      <c r="T15" s="324"/>
      <c r="U15" s="324"/>
      <c r="V15" s="324"/>
      <c r="W15" s="324"/>
      <c r="X15" s="324"/>
      <c r="Y15" s="324"/>
      <c r="Z15" s="324"/>
      <c r="AA15" s="325"/>
      <c r="AE15" s="323" t="s">
        <v>10</v>
      </c>
      <c r="AF15" s="324"/>
      <c r="AG15" s="324"/>
      <c r="AH15" s="324"/>
      <c r="AI15" s="324"/>
      <c r="AJ15" s="324"/>
      <c r="AK15" s="324"/>
      <c r="AL15" s="324"/>
      <c r="AM15" s="324"/>
      <c r="AN15" s="324"/>
      <c r="AO15" s="324"/>
      <c r="AP15" s="325"/>
      <c r="AQ15" s="9"/>
      <c r="AR15" s="9"/>
      <c r="AS15" s="9"/>
      <c r="AT15" s="9"/>
      <c r="AU15" s="9"/>
      <c r="AV15" s="29"/>
      <c r="AW15" s="29"/>
      <c r="AX15" s="29"/>
      <c r="AY15" s="29"/>
      <c r="AZ15" s="29"/>
      <c r="BA15" s="29"/>
      <c r="BB15" s="29"/>
      <c r="BC15" s="29"/>
      <c r="BD15" s="29"/>
      <c r="BE15" s="29"/>
      <c r="BF15" s="29"/>
      <c r="BG15" s="2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row>
    <row r="16" spans="1:229" ht="12" customHeight="1" thickBot="1" x14ac:dyDescent="0.35">
      <c r="P16" s="326"/>
      <c r="Q16" s="327"/>
      <c r="R16" s="327"/>
      <c r="S16" s="327"/>
      <c r="T16" s="327"/>
      <c r="U16" s="327"/>
      <c r="V16" s="327"/>
      <c r="W16" s="327"/>
      <c r="X16" s="327"/>
      <c r="Y16" s="327"/>
      <c r="Z16" s="327"/>
      <c r="AA16" s="328"/>
      <c r="AE16" s="326"/>
      <c r="AF16" s="327"/>
      <c r="AG16" s="327"/>
      <c r="AH16" s="327"/>
      <c r="AI16" s="327"/>
      <c r="AJ16" s="327"/>
      <c r="AK16" s="327"/>
      <c r="AL16" s="327"/>
      <c r="AM16" s="327"/>
      <c r="AN16" s="327"/>
      <c r="AO16" s="327"/>
      <c r="AP16" s="328"/>
      <c r="AQ16" s="9"/>
      <c r="AR16" s="9"/>
      <c r="AS16" s="9"/>
      <c r="AT16" s="9"/>
      <c r="AU16" s="9"/>
      <c r="AV16" s="29"/>
      <c r="AW16" s="29"/>
      <c r="AX16" s="29"/>
      <c r="AY16" s="29"/>
      <c r="AZ16" s="29"/>
      <c r="BA16" s="29"/>
      <c r="BB16" s="29"/>
      <c r="BC16" s="29"/>
      <c r="BD16" s="29"/>
      <c r="BE16" s="29"/>
      <c r="BF16" s="29"/>
      <c r="BG16" s="2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row>
    <row r="17" spans="2:229" ht="15" customHeight="1" x14ac:dyDescent="0.3">
      <c r="B17" s="323" t="s">
        <v>11</v>
      </c>
      <c r="C17" s="324"/>
      <c r="D17" s="324"/>
      <c r="E17" s="324"/>
      <c r="F17" s="324"/>
      <c r="G17" s="324"/>
      <c r="H17" s="324"/>
      <c r="I17" s="324"/>
      <c r="J17" s="324"/>
      <c r="K17" s="324"/>
      <c r="L17" s="324"/>
      <c r="M17" s="325"/>
      <c r="P17" s="329" t="s">
        <v>8</v>
      </c>
      <c r="Q17" s="330"/>
      <c r="R17" s="330"/>
      <c r="S17" s="330"/>
      <c r="T17" s="330"/>
      <c r="U17" s="330"/>
      <c r="V17" s="330"/>
      <c r="W17" s="330"/>
      <c r="X17" s="330"/>
      <c r="Y17" s="330"/>
      <c r="Z17" s="330"/>
      <c r="AA17" s="331"/>
      <c r="AE17" s="329" t="s">
        <v>10</v>
      </c>
      <c r="AF17" s="330"/>
      <c r="AG17" s="330"/>
      <c r="AH17" s="330"/>
      <c r="AI17" s="330"/>
      <c r="AJ17" s="330"/>
      <c r="AK17" s="330"/>
      <c r="AL17" s="330"/>
      <c r="AM17" s="330"/>
      <c r="AN17" s="330"/>
      <c r="AO17" s="330"/>
      <c r="AP17" s="331"/>
      <c r="AU17" s="10"/>
      <c r="AV17" s="29"/>
      <c r="AW17" s="29"/>
      <c r="AX17" s="29"/>
      <c r="AY17" s="29"/>
      <c r="AZ17" s="29"/>
      <c r="BA17" s="29"/>
      <c r="BB17" s="29"/>
      <c r="BC17" s="29"/>
      <c r="BD17" s="29"/>
      <c r="BE17" s="29"/>
      <c r="BF17" s="29"/>
      <c r="BG17" s="2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row>
    <row r="18" spans="2:229" ht="15" customHeight="1" thickBot="1" x14ac:dyDescent="0.35">
      <c r="B18" s="326"/>
      <c r="C18" s="327"/>
      <c r="D18" s="327"/>
      <c r="E18" s="327"/>
      <c r="F18" s="327"/>
      <c r="G18" s="327"/>
      <c r="H18" s="327"/>
      <c r="I18" s="327"/>
      <c r="J18" s="327"/>
      <c r="K18" s="327"/>
      <c r="L18" s="327"/>
      <c r="M18" s="328"/>
      <c r="P18" s="332"/>
      <c r="Q18" s="333"/>
      <c r="R18" s="333"/>
      <c r="S18" s="333"/>
      <c r="T18" s="333"/>
      <c r="U18" s="333"/>
      <c r="V18" s="333"/>
      <c r="W18" s="333"/>
      <c r="X18" s="333"/>
      <c r="Y18" s="333"/>
      <c r="Z18" s="333"/>
      <c r="AA18" s="334"/>
      <c r="AE18" s="332"/>
      <c r="AF18" s="333"/>
      <c r="AG18" s="333"/>
      <c r="AH18" s="333"/>
      <c r="AI18" s="333"/>
      <c r="AJ18" s="333"/>
      <c r="AK18" s="333"/>
      <c r="AL18" s="333"/>
      <c r="AM18" s="333"/>
      <c r="AN18" s="333"/>
      <c r="AO18" s="333"/>
      <c r="AP18" s="334"/>
      <c r="AU18" s="10"/>
      <c r="AV18" s="29"/>
      <c r="AW18" s="29"/>
      <c r="AX18" s="29"/>
      <c r="AY18" s="29"/>
      <c r="AZ18" s="29"/>
      <c r="BA18" s="29"/>
      <c r="BB18" s="29"/>
      <c r="BC18" s="29"/>
      <c r="BD18" s="29"/>
      <c r="BE18" s="29"/>
      <c r="BF18" s="29"/>
      <c r="BG18" s="29"/>
      <c r="BH18" s="19"/>
      <c r="BI18" s="19"/>
      <c r="BJ18" s="19"/>
      <c r="BK18" s="19"/>
      <c r="BL18" s="19"/>
      <c r="BM18" s="29"/>
      <c r="BN18" s="2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row>
    <row r="19" spans="2:229" ht="15" customHeight="1" thickBot="1" x14ac:dyDescent="0.35">
      <c r="B19" s="329" t="s">
        <v>3</v>
      </c>
      <c r="C19" s="330"/>
      <c r="D19" s="330"/>
      <c r="E19" s="330"/>
      <c r="F19" s="330"/>
      <c r="G19" s="330"/>
      <c r="H19" s="330"/>
      <c r="I19" s="330"/>
      <c r="J19" s="330"/>
      <c r="K19" s="330"/>
      <c r="L19" s="330"/>
      <c r="M19" s="331"/>
      <c r="P19" s="329" t="s">
        <v>812</v>
      </c>
      <c r="Q19" s="330"/>
      <c r="R19" s="330"/>
      <c r="S19" s="330"/>
      <c r="T19" s="330"/>
      <c r="U19" s="330"/>
      <c r="V19" s="330"/>
      <c r="W19" s="330"/>
      <c r="X19" s="330"/>
      <c r="Y19" s="330"/>
      <c r="Z19" s="330"/>
      <c r="AA19" s="331"/>
      <c r="AV19" s="29"/>
      <c r="AW19" s="29"/>
      <c r="AX19" s="29"/>
      <c r="AY19" s="29"/>
      <c r="AZ19" s="29"/>
      <c r="BA19" s="29"/>
      <c r="BB19" s="29"/>
      <c r="BC19" s="29"/>
      <c r="BD19" s="29"/>
      <c r="BE19" s="29"/>
      <c r="BF19" s="29"/>
      <c r="BG19" s="29"/>
      <c r="BH19" s="19"/>
      <c r="BI19" s="19"/>
      <c r="BJ19" s="19"/>
      <c r="BK19" s="19"/>
      <c r="BL19" s="19"/>
      <c r="BM19" s="29"/>
      <c r="BN19" s="2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row>
    <row r="20" spans="2:229" ht="15" customHeight="1" thickBot="1" x14ac:dyDescent="0.35">
      <c r="B20" s="332"/>
      <c r="C20" s="333"/>
      <c r="D20" s="333"/>
      <c r="E20" s="333"/>
      <c r="F20" s="333"/>
      <c r="G20" s="333"/>
      <c r="H20" s="333"/>
      <c r="I20" s="333"/>
      <c r="J20" s="333"/>
      <c r="K20" s="333"/>
      <c r="L20" s="333"/>
      <c r="M20" s="334"/>
      <c r="P20" s="332"/>
      <c r="Q20" s="333"/>
      <c r="R20" s="333"/>
      <c r="S20" s="333"/>
      <c r="T20" s="333"/>
      <c r="U20" s="333"/>
      <c r="V20" s="333"/>
      <c r="W20" s="333"/>
      <c r="X20" s="333"/>
      <c r="Y20" s="333"/>
      <c r="Z20" s="333"/>
      <c r="AA20" s="334"/>
      <c r="AE20" s="323" t="s">
        <v>694</v>
      </c>
      <c r="AF20" s="324"/>
      <c r="AG20" s="324"/>
      <c r="AH20" s="324"/>
      <c r="AI20" s="324"/>
      <c r="AJ20" s="324"/>
      <c r="AK20" s="324"/>
      <c r="AL20" s="324"/>
      <c r="AM20" s="324"/>
      <c r="AN20" s="324"/>
      <c r="AO20" s="324"/>
      <c r="AP20" s="325"/>
      <c r="AV20" s="29"/>
      <c r="AW20" s="29"/>
      <c r="AX20" s="29"/>
      <c r="AY20" s="29"/>
      <c r="AZ20" s="29"/>
      <c r="BA20" s="29"/>
      <c r="BB20" s="29"/>
      <c r="BC20" s="29"/>
      <c r="BD20" s="29"/>
      <c r="BE20" s="29"/>
      <c r="BF20" s="29"/>
      <c r="BG20" s="2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row>
    <row r="21" spans="2:229" ht="15" customHeight="1" thickBot="1" x14ac:dyDescent="0.35">
      <c r="B21" s="329" t="s">
        <v>4</v>
      </c>
      <c r="C21" s="330"/>
      <c r="D21" s="330"/>
      <c r="E21" s="330"/>
      <c r="F21" s="330"/>
      <c r="G21" s="330"/>
      <c r="H21" s="330"/>
      <c r="I21" s="330"/>
      <c r="J21" s="330"/>
      <c r="K21" s="330"/>
      <c r="L21" s="330"/>
      <c r="M21" s="331"/>
      <c r="Q21" s="9"/>
      <c r="R21" s="9"/>
      <c r="AE21" s="326"/>
      <c r="AF21" s="327"/>
      <c r="AG21" s="327"/>
      <c r="AH21" s="327"/>
      <c r="AI21" s="327"/>
      <c r="AJ21" s="327"/>
      <c r="AK21" s="327"/>
      <c r="AL21" s="327"/>
      <c r="AM21" s="327"/>
      <c r="AN21" s="327"/>
      <c r="AO21" s="327"/>
      <c r="AP21" s="328"/>
      <c r="AV21" s="29"/>
      <c r="AW21" s="29"/>
      <c r="AX21" s="29"/>
      <c r="AY21" s="29"/>
      <c r="AZ21" s="29"/>
      <c r="BA21" s="29"/>
      <c r="BB21" s="29"/>
      <c r="BC21" s="29"/>
      <c r="BD21" s="29"/>
      <c r="BE21" s="29"/>
      <c r="BF21" s="29"/>
      <c r="BG21" s="2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row>
    <row r="22" spans="2:229" ht="15" customHeight="1" thickBot="1" x14ac:dyDescent="0.35">
      <c r="B22" s="332"/>
      <c r="C22" s="333"/>
      <c r="D22" s="333"/>
      <c r="E22" s="333"/>
      <c r="F22" s="333"/>
      <c r="G22" s="333"/>
      <c r="H22" s="333"/>
      <c r="I22" s="333"/>
      <c r="J22" s="333"/>
      <c r="K22" s="333"/>
      <c r="L22" s="333"/>
      <c r="M22" s="334"/>
      <c r="P22" s="323" t="s">
        <v>13</v>
      </c>
      <c r="Q22" s="324"/>
      <c r="R22" s="324"/>
      <c r="S22" s="324"/>
      <c r="T22" s="324"/>
      <c r="U22" s="324"/>
      <c r="V22" s="324"/>
      <c r="W22" s="324"/>
      <c r="X22" s="324"/>
      <c r="Y22" s="324"/>
      <c r="Z22" s="324"/>
      <c r="AA22" s="325"/>
      <c r="AE22" s="329" t="s">
        <v>676</v>
      </c>
      <c r="AF22" s="330"/>
      <c r="AG22" s="330"/>
      <c r="AH22" s="330"/>
      <c r="AI22" s="330"/>
      <c r="AJ22" s="330"/>
      <c r="AK22" s="330"/>
      <c r="AL22" s="330"/>
      <c r="AM22" s="330"/>
      <c r="AN22" s="330"/>
      <c r="AO22" s="330"/>
      <c r="AP22" s="331"/>
      <c r="AV22" s="29"/>
      <c r="AW22" s="29"/>
      <c r="AX22" s="29"/>
      <c r="AY22" s="29"/>
      <c r="AZ22" s="29"/>
      <c r="BA22" s="29"/>
      <c r="BB22" s="29"/>
      <c r="BC22" s="29"/>
      <c r="BD22" s="29"/>
      <c r="BE22" s="29"/>
      <c r="BF22" s="29"/>
      <c r="BG22" s="2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row>
    <row r="23" spans="2:229" ht="15" customHeight="1" thickBot="1" x14ac:dyDescent="0.35">
      <c r="B23" s="329" t="s">
        <v>5</v>
      </c>
      <c r="C23" s="330"/>
      <c r="D23" s="330"/>
      <c r="E23" s="330"/>
      <c r="F23" s="330"/>
      <c r="G23" s="330"/>
      <c r="H23" s="330"/>
      <c r="I23" s="330"/>
      <c r="J23" s="330"/>
      <c r="K23" s="330"/>
      <c r="L23" s="330"/>
      <c r="M23" s="331"/>
      <c r="P23" s="326"/>
      <c r="Q23" s="327"/>
      <c r="R23" s="327"/>
      <c r="S23" s="327"/>
      <c r="T23" s="327"/>
      <c r="U23" s="327"/>
      <c r="V23" s="327"/>
      <c r="W23" s="327"/>
      <c r="X23" s="327"/>
      <c r="Y23" s="327"/>
      <c r="Z23" s="327"/>
      <c r="AA23" s="328"/>
      <c r="AE23" s="332"/>
      <c r="AF23" s="333"/>
      <c r="AG23" s="333"/>
      <c r="AH23" s="333"/>
      <c r="AI23" s="333"/>
      <c r="AJ23" s="333"/>
      <c r="AK23" s="333"/>
      <c r="AL23" s="333"/>
      <c r="AM23" s="333"/>
      <c r="AN23" s="333"/>
      <c r="AO23" s="333"/>
      <c r="AP23" s="334"/>
      <c r="AV23" s="29"/>
      <c r="AW23" s="29"/>
      <c r="AX23" s="29"/>
      <c r="AY23" s="29"/>
      <c r="AZ23" s="29"/>
      <c r="BA23" s="29"/>
      <c r="BB23" s="29"/>
      <c r="BC23" s="29"/>
      <c r="BD23" s="29"/>
      <c r="BE23" s="29"/>
      <c r="BF23" s="29"/>
      <c r="BG23" s="2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row>
    <row r="24" spans="2:229" ht="15" customHeight="1" thickBot="1" x14ac:dyDescent="0.35">
      <c r="B24" s="332"/>
      <c r="C24" s="333"/>
      <c r="D24" s="333"/>
      <c r="E24" s="333"/>
      <c r="F24" s="333"/>
      <c r="G24" s="333"/>
      <c r="H24" s="333"/>
      <c r="I24" s="333"/>
      <c r="J24" s="333"/>
      <c r="K24" s="333"/>
      <c r="L24" s="333"/>
      <c r="M24" s="334"/>
      <c r="P24" s="344" t="s">
        <v>805</v>
      </c>
      <c r="Q24" s="345"/>
      <c r="R24" s="345"/>
      <c r="S24" s="345"/>
      <c r="T24" s="345"/>
      <c r="U24" s="345"/>
      <c r="V24" s="345"/>
      <c r="W24" s="345"/>
      <c r="X24" s="345"/>
      <c r="Y24" s="345"/>
      <c r="Z24" s="345"/>
      <c r="AA24" s="346"/>
      <c r="AV24" s="29"/>
      <c r="AW24" s="29"/>
      <c r="AX24" s="29"/>
      <c r="AY24" s="29"/>
      <c r="AZ24" s="29"/>
      <c r="BA24" s="29"/>
      <c r="BB24" s="29"/>
      <c r="BC24" s="29"/>
      <c r="BD24" s="29"/>
      <c r="BE24" s="29"/>
      <c r="BF24" s="29"/>
      <c r="BG24" s="2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row>
    <row r="25" spans="2:229" ht="15" customHeight="1" thickBot="1" x14ac:dyDescent="0.35">
      <c r="B25" s="329" t="s">
        <v>14</v>
      </c>
      <c r="C25" s="330"/>
      <c r="D25" s="330"/>
      <c r="E25" s="330"/>
      <c r="F25" s="330"/>
      <c r="G25" s="330"/>
      <c r="H25" s="330"/>
      <c r="I25" s="330"/>
      <c r="J25" s="330"/>
      <c r="K25" s="330"/>
      <c r="L25" s="330"/>
      <c r="M25" s="331"/>
      <c r="P25" s="347"/>
      <c r="Q25" s="348"/>
      <c r="R25" s="348"/>
      <c r="S25" s="348"/>
      <c r="T25" s="348"/>
      <c r="U25" s="348"/>
      <c r="V25" s="348"/>
      <c r="W25" s="348"/>
      <c r="X25" s="348"/>
      <c r="Y25" s="348"/>
      <c r="Z25" s="348"/>
      <c r="AA25" s="349"/>
      <c r="AE25" s="323" t="s">
        <v>697</v>
      </c>
      <c r="AF25" s="324"/>
      <c r="AG25" s="324"/>
      <c r="AH25" s="324"/>
      <c r="AI25" s="324"/>
      <c r="AJ25" s="324"/>
      <c r="AK25" s="324"/>
      <c r="AL25" s="324"/>
      <c r="AM25" s="324"/>
      <c r="AN25" s="324"/>
      <c r="AO25" s="324"/>
      <c r="AP25" s="325"/>
      <c r="AV25" s="29"/>
      <c r="AW25" s="29"/>
      <c r="AX25" s="29"/>
      <c r="AY25" s="29"/>
      <c r="AZ25" s="29"/>
      <c r="BA25" s="29"/>
      <c r="BB25" s="29"/>
      <c r="BC25" s="29"/>
      <c r="BD25" s="29"/>
      <c r="BE25" s="29"/>
      <c r="BF25" s="29"/>
      <c r="BG25" s="2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row>
    <row r="26" spans="2:229" ht="15" customHeight="1" thickBot="1" x14ac:dyDescent="0.35">
      <c r="B26" s="332"/>
      <c r="C26" s="333"/>
      <c r="D26" s="333"/>
      <c r="E26" s="333"/>
      <c r="F26" s="333"/>
      <c r="G26" s="333"/>
      <c r="H26" s="333"/>
      <c r="I26" s="333"/>
      <c r="J26" s="333"/>
      <c r="K26" s="333"/>
      <c r="L26" s="333"/>
      <c r="M26" s="334"/>
      <c r="P26" s="329" t="s">
        <v>9</v>
      </c>
      <c r="Q26" s="330"/>
      <c r="R26" s="330"/>
      <c r="S26" s="330"/>
      <c r="T26" s="330"/>
      <c r="U26" s="330"/>
      <c r="V26" s="330"/>
      <c r="W26" s="330"/>
      <c r="X26" s="330"/>
      <c r="Y26" s="330"/>
      <c r="Z26" s="330"/>
      <c r="AA26" s="331"/>
      <c r="AE26" s="326"/>
      <c r="AF26" s="327"/>
      <c r="AG26" s="327"/>
      <c r="AH26" s="327"/>
      <c r="AI26" s="327"/>
      <c r="AJ26" s="327"/>
      <c r="AK26" s="327"/>
      <c r="AL26" s="327"/>
      <c r="AM26" s="327"/>
      <c r="AN26" s="327"/>
      <c r="AO26" s="327"/>
      <c r="AP26" s="328"/>
      <c r="AV26" s="29"/>
      <c r="AW26" s="29"/>
      <c r="AX26" s="29"/>
      <c r="AY26" s="29"/>
      <c r="AZ26" s="29"/>
      <c r="BA26" s="29"/>
      <c r="BB26" s="29"/>
      <c r="BC26" s="29"/>
      <c r="BD26" s="29"/>
      <c r="BE26" s="29"/>
      <c r="BF26" s="29"/>
      <c r="BG26" s="2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row>
    <row r="27" spans="2:229" ht="15" customHeight="1" thickBot="1" x14ac:dyDescent="0.35">
      <c r="B27" s="329" t="s">
        <v>813</v>
      </c>
      <c r="C27" s="330"/>
      <c r="D27" s="330"/>
      <c r="E27" s="330"/>
      <c r="F27" s="330"/>
      <c r="G27" s="330"/>
      <c r="H27" s="330"/>
      <c r="I27" s="330"/>
      <c r="J27" s="330"/>
      <c r="K27" s="330"/>
      <c r="L27" s="330"/>
      <c r="M27" s="331"/>
      <c r="P27" s="332"/>
      <c r="Q27" s="333"/>
      <c r="R27" s="333"/>
      <c r="S27" s="333"/>
      <c r="T27" s="333"/>
      <c r="U27" s="333"/>
      <c r="V27" s="333"/>
      <c r="W27" s="333"/>
      <c r="X27" s="333"/>
      <c r="Y27" s="333"/>
      <c r="Z27" s="333"/>
      <c r="AA27" s="334"/>
      <c r="AE27" s="350" t="s">
        <v>696</v>
      </c>
      <c r="AF27" s="351"/>
      <c r="AG27" s="351"/>
      <c r="AH27" s="351"/>
      <c r="AI27" s="351"/>
      <c r="AJ27" s="351"/>
      <c r="AK27" s="351"/>
      <c r="AL27" s="351"/>
      <c r="AM27" s="351"/>
      <c r="AN27" s="351"/>
      <c r="AO27" s="351"/>
      <c r="AP27" s="352"/>
      <c r="AV27" s="29"/>
      <c r="AW27" s="29"/>
      <c r="AX27" s="29"/>
      <c r="AY27" s="29"/>
      <c r="AZ27" s="29"/>
      <c r="BA27" s="29"/>
      <c r="BB27" s="29"/>
      <c r="BC27" s="29"/>
      <c r="BD27" s="29"/>
      <c r="BE27" s="29"/>
      <c r="BF27" s="29"/>
      <c r="BG27" s="2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row>
    <row r="28" spans="2:229" ht="15" customHeight="1" thickBot="1" x14ac:dyDescent="0.35">
      <c r="B28" s="332"/>
      <c r="C28" s="333"/>
      <c r="D28" s="333"/>
      <c r="E28" s="333"/>
      <c r="F28" s="333"/>
      <c r="G28" s="333"/>
      <c r="H28" s="333"/>
      <c r="I28" s="333"/>
      <c r="J28" s="333"/>
      <c r="K28" s="333"/>
      <c r="L28" s="333"/>
      <c r="M28" s="334"/>
      <c r="N28" s="7"/>
      <c r="O28" s="7"/>
      <c r="Q28" s="9"/>
      <c r="R28" s="9"/>
      <c r="AE28" s="353"/>
      <c r="AF28" s="354"/>
      <c r="AG28" s="354"/>
      <c r="AH28" s="354"/>
      <c r="AI28" s="354"/>
      <c r="AJ28" s="354"/>
      <c r="AK28" s="354"/>
      <c r="AL28" s="354"/>
      <c r="AM28" s="354"/>
      <c r="AN28" s="354"/>
      <c r="AO28" s="354"/>
      <c r="AP28" s="355"/>
      <c r="AV28" s="29"/>
      <c r="AW28" s="29"/>
      <c r="AX28" s="29"/>
      <c r="AY28" s="29"/>
      <c r="AZ28" s="29"/>
      <c r="BA28" s="29"/>
      <c r="BB28" s="29"/>
      <c r="BC28" s="29"/>
      <c r="BD28" s="29"/>
      <c r="BE28" s="29"/>
      <c r="BF28" s="29"/>
      <c r="BG28" s="2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row>
    <row r="29" spans="2:229" ht="15" customHeight="1" thickBot="1" x14ac:dyDescent="0.35">
      <c r="B29" s="329" t="s">
        <v>6</v>
      </c>
      <c r="C29" s="330"/>
      <c r="D29" s="330"/>
      <c r="E29" s="330"/>
      <c r="F29" s="330"/>
      <c r="G29" s="330"/>
      <c r="H29" s="330"/>
      <c r="I29" s="330"/>
      <c r="J29" s="330"/>
      <c r="K29" s="330"/>
      <c r="L29" s="330"/>
      <c r="M29" s="331"/>
      <c r="N29" s="7"/>
      <c r="O29" s="7"/>
      <c r="P29" s="323" t="s">
        <v>7</v>
      </c>
      <c r="Q29" s="324"/>
      <c r="R29" s="324"/>
      <c r="S29" s="324"/>
      <c r="T29" s="324"/>
      <c r="U29" s="324"/>
      <c r="V29" s="324"/>
      <c r="W29" s="324"/>
      <c r="X29" s="324"/>
      <c r="Y29" s="324"/>
      <c r="Z29" s="324"/>
      <c r="AA29" s="325"/>
      <c r="AV29" s="29"/>
      <c r="AW29" s="29"/>
      <c r="AX29" s="29"/>
      <c r="AY29" s="29"/>
      <c r="AZ29" s="29"/>
      <c r="BA29" s="29"/>
      <c r="BB29" s="29"/>
      <c r="BC29" s="29"/>
      <c r="BD29" s="29"/>
      <c r="BE29" s="29"/>
      <c r="BF29" s="29"/>
      <c r="BG29" s="2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row>
    <row r="30" spans="2:229" ht="15" customHeight="1" thickBot="1" x14ac:dyDescent="0.35">
      <c r="B30" s="332"/>
      <c r="C30" s="333"/>
      <c r="D30" s="333"/>
      <c r="E30" s="333"/>
      <c r="F30" s="333"/>
      <c r="G30" s="333"/>
      <c r="H30" s="333"/>
      <c r="I30" s="333"/>
      <c r="J30" s="333"/>
      <c r="K30" s="333"/>
      <c r="L30" s="333"/>
      <c r="M30" s="334"/>
      <c r="N30" s="8"/>
      <c r="O30" s="8"/>
      <c r="P30" s="326"/>
      <c r="Q30" s="327"/>
      <c r="R30" s="327"/>
      <c r="S30" s="327"/>
      <c r="T30" s="327"/>
      <c r="U30" s="327"/>
      <c r="V30" s="327"/>
      <c r="W30" s="327"/>
      <c r="X30" s="327"/>
      <c r="Y30" s="327"/>
      <c r="Z30" s="327"/>
      <c r="AA30" s="328"/>
      <c r="AE30" s="323" t="s">
        <v>12</v>
      </c>
      <c r="AF30" s="324"/>
      <c r="AG30" s="324"/>
      <c r="AH30" s="324"/>
      <c r="AI30" s="324"/>
      <c r="AJ30" s="324"/>
      <c r="AK30" s="324"/>
      <c r="AL30" s="324"/>
      <c r="AM30" s="324"/>
      <c r="AN30" s="324"/>
      <c r="AO30" s="324"/>
      <c r="AP30" s="325"/>
      <c r="AV30" s="29"/>
      <c r="AW30" s="29"/>
      <c r="AX30" s="29"/>
      <c r="AY30" s="29"/>
      <c r="AZ30" s="29"/>
      <c r="BA30" s="29"/>
      <c r="BB30" s="29"/>
      <c r="BC30" s="29"/>
      <c r="BD30" s="29"/>
      <c r="BE30" s="29"/>
      <c r="BF30" s="29"/>
      <c r="BG30" s="2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row>
    <row r="31" spans="2:229" ht="15" customHeight="1" thickBot="1" x14ac:dyDescent="0.35">
      <c r="N31" s="8"/>
      <c r="O31" s="8"/>
      <c r="P31" s="329" t="s">
        <v>38</v>
      </c>
      <c r="Q31" s="330"/>
      <c r="R31" s="330"/>
      <c r="S31" s="330"/>
      <c r="T31" s="330"/>
      <c r="U31" s="330"/>
      <c r="V31" s="330"/>
      <c r="W31" s="330"/>
      <c r="X31" s="330"/>
      <c r="Y31" s="330"/>
      <c r="Z31" s="330"/>
      <c r="AA31" s="331"/>
      <c r="AE31" s="326"/>
      <c r="AF31" s="327"/>
      <c r="AG31" s="327"/>
      <c r="AH31" s="327"/>
      <c r="AI31" s="327"/>
      <c r="AJ31" s="327"/>
      <c r="AK31" s="327"/>
      <c r="AL31" s="327"/>
      <c r="AM31" s="327"/>
      <c r="AN31" s="327"/>
      <c r="AO31" s="327"/>
      <c r="AP31" s="328"/>
      <c r="AV31" s="29"/>
      <c r="AW31" s="29"/>
      <c r="AX31" s="29"/>
      <c r="AY31" s="29"/>
      <c r="AZ31" s="29"/>
      <c r="BA31" s="29"/>
      <c r="BB31" s="29"/>
      <c r="BC31" s="29"/>
      <c r="BD31" s="29"/>
      <c r="BE31" s="29"/>
      <c r="BF31" s="29"/>
      <c r="BG31" s="2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row>
    <row r="32" spans="2:229" ht="15" customHeight="1" thickBot="1" x14ac:dyDescent="0.35">
      <c r="P32" s="332"/>
      <c r="Q32" s="333"/>
      <c r="R32" s="333"/>
      <c r="S32" s="333"/>
      <c r="T32" s="333"/>
      <c r="U32" s="333"/>
      <c r="V32" s="333"/>
      <c r="W32" s="333"/>
      <c r="X32" s="333"/>
      <c r="Y32" s="333"/>
      <c r="Z32" s="333"/>
      <c r="AA32" s="334"/>
      <c r="AB32" s="9"/>
      <c r="AC32" s="9"/>
      <c r="AD32" s="9"/>
      <c r="AE32" s="329" t="s">
        <v>12</v>
      </c>
      <c r="AF32" s="330"/>
      <c r="AG32" s="330"/>
      <c r="AH32" s="330"/>
      <c r="AI32" s="330"/>
      <c r="AJ32" s="330"/>
      <c r="AK32" s="330"/>
      <c r="AL32" s="330"/>
      <c r="AM32" s="330"/>
      <c r="AN32" s="330"/>
      <c r="AO32" s="330"/>
      <c r="AP32" s="331"/>
      <c r="AV32" s="29"/>
      <c r="AW32" s="29"/>
      <c r="AX32" s="29"/>
      <c r="AY32" s="29"/>
      <c r="AZ32" s="29"/>
      <c r="BA32" s="29"/>
      <c r="BB32" s="29"/>
      <c r="BC32" s="29"/>
      <c r="BD32" s="29"/>
      <c r="BE32" s="29"/>
      <c r="BF32" s="29"/>
      <c r="BG32" s="2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row>
    <row r="33" spans="1:229" ht="12" customHeight="1" thickBot="1" x14ac:dyDescent="0.35">
      <c r="Q33" s="9"/>
      <c r="R33" s="9"/>
      <c r="T33" s="9"/>
      <c r="U33" s="9"/>
      <c r="V33" s="9"/>
      <c r="W33" s="9"/>
      <c r="X33" s="9"/>
      <c r="Y33" s="9"/>
      <c r="Z33" s="9"/>
      <c r="AA33" s="9"/>
      <c r="AB33" s="9"/>
      <c r="AC33" s="9"/>
      <c r="AD33" s="9"/>
      <c r="AE33" s="332"/>
      <c r="AF33" s="333"/>
      <c r="AG33" s="333"/>
      <c r="AH33" s="333"/>
      <c r="AI33" s="333"/>
      <c r="AJ33" s="333"/>
      <c r="AK33" s="333"/>
      <c r="AL33" s="333"/>
      <c r="AM33" s="333"/>
      <c r="AN33" s="333"/>
      <c r="AO33" s="333"/>
      <c r="AP33" s="334"/>
      <c r="AV33" s="29"/>
      <c r="AW33" s="29"/>
      <c r="AX33" s="29"/>
      <c r="AY33" s="29"/>
      <c r="AZ33" s="29"/>
      <c r="BA33" s="29"/>
      <c r="BB33" s="29"/>
      <c r="BC33" s="29"/>
      <c r="BD33" s="29"/>
      <c r="BE33" s="29"/>
      <c r="BF33" s="29"/>
      <c r="BG33" s="2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row>
    <row r="34" spans="1:229" ht="12" customHeight="1" x14ac:dyDescent="0.3">
      <c r="AL34" s="183"/>
      <c r="AM34" s="183"/>
      <c r="AV34" s="29"/>
      <c r="AW34" s="29"/>
      <c r="AX34" s="29"/>
      <c r="AY34" s="29"/>
      <c r="AZ34" s="29"/>
      <c r="BA34" s="29"/>
      <c r="BB34" s="29"/>
      <c r="BC34" s="29"/>
      <c r="BD34" s="29"/>
      <c r="BE34" s="29"/>
      <c r="BF34" s="29"/>
      <c r="BG34" s="2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row>
    <row r="35" spans="1:229" ht="12" customHeight="1" x14ac:dyDescent="0.3">
      <c r="D35" s="9"/>
      <c r="E35" s="9"/>
      <c r="F35" s="9"/>
      <c r="G35" s="9"/>
      <c r="H35" s="9"/>
      <c r="I35" s="9"/>
      <c r="J35" s="9"/>
      <c r="AK35" s="181"/>
      <c r="AL35" s="181"/>
      <c r="AM35" s="181"/>
      <c r="AN35" s="181"/>
      <c r="AO35" s="181"/>
      <c r="AP35" s="181"/>
      <c r="AQ35" s="181"/>
      <c r="AR35" s="181"/>
      <c r="AS35" s="181"/>
      <c r="AT35" s="181"/>
      <c r="AV35" s="29"/>
      <c r="AW35" s="29"/>
      <c r="AX35" s="29"/>
      <c r="AY35" s="29"/>
      <c r="AZ35" s="29"/>
      <c r="BA35" s="29"/>
      <c r="BB35" s="29"/>
      <c r="BC35" s="29"/>
      <c r="BD35" s="29"/>
      <c r="BE35" s="29"/>
      <c r="BF35" s="29"/>
      <c r="BG35" s="2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row>
    <row r="36" spans="1:229" ht="12" customHeight="1" x14ac:dyDescent="0.3">
      <c r="D36" s="9"/>
      <c r="E36" s="9"/>
      <c r="F36" s="9"/>
      <c r="G36" s="9"/>
      <c r="H36" s="9"/>
      <c r="I36" s="9"/>
      <c r="J36" s="9"/>
      <c r="Q36" s="9"/>
      <c r="R36" s="9"/>
      <c r="T36" s="9"/>
      <c r="U36" s="9"/>
      <c r="V36" s="9"/>
      <c r="W36" s="9"/>
      <c r="X36" s="9"/>
      <c r="Y36" s="9"/>
      <c r="Z36" s="9"/>
      <c r="AA36" s="9"/>
      <c r="AB36" s="9"/>
      <c r="AC36" s="9"/>
      <c r="AD36" s="9"/>
      <c r="AE36" s="9"/>
      <c r="AG36" s="9"/>
      <c r="AH36" s="181"/>
      <c r="AI36" s="181"/>
      <c r="AJ36" s="181"/>
      <c r="AK36" s="181"/>
      <c r="AL36" s="181"/>
      <c r="AM36" s="181"/>
      <c r="AN36" s="181"/>
      <c r="AO36" s="181"/>
      <c r="AP36" s="181"/>
      <c r="AQ36" s="182"/>
      <c r="AR36" s="181"/>
      <c r="AS36" s="181"/>
      <c r="AV36" s="29"/>
      <c r="AW36" s="29"/>
      <c r="AX36" s="29"/>
      <c r="AY36" s="29"/>
      <c r="AZ36" s="29"/>
      <c r="BA36" s="29"/>
      <c r="BB36" s="29"/>
      <c r="BC36" s="29"/>
      <c r="BD36" s="29"/>
      <c r="BE36" s="29"/>
      <c r="BF36" s="29"/>
      <c r="BG36" s="2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row>
    <row r="37" spans="1:229" ht="12" customHeight="1" x14ac:dyDescent="0.3">
      <c r="A37" s="284" t="s">
        <v>82</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9"/>
      <c r="AW37" s="29"/>
      <c r="AX37" s="29"/>
      <c r="AY37" s="29"/>
      <c r="AZ37" s="29"/>
      <c r="BA37" s="29"/>
      <c r="BB37" s="29"/>
      <c r="BC37" s="29"/>
      <c r="BD37" s="29"/>
      <c r="BE37" s="29"/>
      <c r="BF37" s="29"/>
      <c r="BG37" s="2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row>
    <row r="38" spans="1:229" ht="12" customHeight="1" thickBot="1" x14ac:dyDescent="0.35">
      <c r="AV38" s="29"/>
      <c r="AW38" s="29"/>
      <c r="AX38" s="29"/>
      <c r="AY38" s="29"/>
      <c r="AZ38" s="29"/>
      <c r="BA38" s="29"/>
      <c r="BB38" s="29"/>
      <c r="BC38" s="29"/>
      <c r="BD38" s="29"/>
      <c r="BE38" s="29"/>
      <c r="BF38" s="29"/>
      <c r="BG38" s="2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row>
    <row r="39" spans="1:229" ht="12" customHeight="1" thickTop="1" x14ac:dyDescent="0.3">
      <c r="A39" s="196"/>
      <c r="B39" s="196"/>
      <c r="C39" s="196"/>
      <c r="D39" s="207">
        <f>D1</f>
        <v>0</v>
      </c>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313"/>
      <c r="AN39" s="314" t="s">
        <v>132</v>
      </c>
      <c r="AO39" s="315"/>
      <c r="AP39" s="315"/>
      <c r="AQ39" s="315"/>
      <c r="AR39" s="315"/>
      <c r="AS39" s="315"/>
      <c r="AT39" s="315"/>
      <c r="AU39" s="316"/>
      <c r="AV39" s="29"/>
      <c r="AW39" s="29"/>
      <c r="AX39" s="29"/>
      <c r="AY39" s="29"/>
      <c r="AZ39" s="29"/>
      <c r="BA39" s="29"/>
      <c r="BB39" s="29"/>
      <c r="BC39" s="29"/>
      <c r="BD39" s="29"/>
      <c r="BE39" s="29"/>
      <c r="BF39" s="29"/>
      <c r="BG39" s="2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row>
    <row r="40" spans="1:229" ht="12" customHeight="1" x14ac:dyDescent="0.3">
      <c r="A40" s="196"/>
      <c r="B40" s="196"/>
      <c r="C40" s="196"/>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313"/>
      <c r="AN40" s="317"/>
      <c r="AO40" s="202"/>
      <c r="AP40" s="202"/>
      <c r="AQ40" s="202"/>
      <c r="AR40" s="202"/>
      <c r="AS40" s="202"/>
      <c r="AT40" s="202"/>
      <c r="AU40" s="318"/>
      <c r="AV40" s="29"/>
      <c r="AW40" s="29"/>
      <c r="AX40" s="29"/>
      <c r="AY40" s="29"/>
      <c r="AZ40" s="29"/>
      <c r="BA40" s="29"/>
      <c r="BB40" s="29"/>
      <c r="BC40" s="29"/>
      <c r="BD40" s="29"/>
      <c r="BE40" s="29"/>
      <c r="BF40" s="29"/>
      <c r="BG40" s="2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row>
    <row r="41" spans="1:229" ht="12" customHeight="1" thickBot="1" x14ac:dyDescent="0.35">
      <c r="A41" s="196"/>
      <c r="B41" s="196"/>
      <c r="C41" s="196"/>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313"/>
      <c r="AN41" s="319"/>
      <c r="AO41" s="320"/>
      <c r="AP41" s="320"/>
      <c r="AQ41" s="320"/>
      <c r="AR41" s="320"/>
      <c r="AS41" s="320"/>
      <c r="AT41" s="320"/>
      <c r="AU41" s="321"/>
      <c r="AV41" s="29"/>
      <c r="AW41" s="29"/>
      <c r="AX41" s="29"/>
      <c r="AY41" s="29"/>
      <c r="AZ41" s="29"/>
      <c r="BA41" s="29"/>
      <c r="BB41" s="29"/>
      <c r="BC41" s="29"/>
      <c r="BD41" s="29"/>
      <c r="BE41" s="29"/>
      <c r="BF41" s="29"/>
      <c r="BG41" s="2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row>
    <row r="42" spans="1:229" ht="12" customHeight="1" thickTop="1" x14ac:dyDescent="0.3">
      <c r="AV42" s="29"/>
      <c r="AW42" s="29"/>
      <c r="AX42" s="29"/>
      <c r="AY42" s="29"/>
      <c r="AZ42" s="29"/>
      <c r="BA42" s="29"/>
      <c r="BB42" s="29"/>
      <c r="BC42" s="29"/>
      <c r="BD42" s="29"/>
      <c r="BE42" s="29"/>
      <c r="BF42" s="29"/>
      <c r="BG42" s="2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row>
    <row r="43" spans="1:229" ht="12" customHeight="1" x14ac:dyDescent="0.3">
      <c r="AV43" s="29"/>
      <c r="AW43" s="29"/>
      <c r="AX43" s="29"/>
      <c r="AY43" s="29"/>
      <c r="AZ43" s="29"/>
      <c r="BA43" s="29"/>
      <c r="BB43" s="29"/>
      <c r="BC43" s="29"/>
      <c r="BD43" s="29"/>
      <c r="BE43" s="29"/>
      <c r="BF43" s="29"/>
      <c r="BG43" s="2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row>
    <row r="44" spans="1:229" ht="12" customHeight="1" x14ac:dyDescent="0.3">
      <c r="D44" s="207" t="s">
        <v>737</v>
      </c>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30"/>
      <c r="AW44" s="30"/>
      <c r="AX44" s="30"/>
      <c r="AY44" s="30"/>
      <c r="AZ44" s="30"/>
      <c r="BA44" s="30"/>
      <c r="BB44" s="30"/>
      <c r="BC44" s="30"/>
      <c r="BD44" s="29"/>
      <c r="BE44" s="29"/>
      <c r="BF44" s="29"/>
      <c r="BG44" s="2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row>
    <row r="45" spans="1:229" ht="12" customHeight="1" x14ac:dyDescent="0.3">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30"/>
      <c r="AW45" s="30"/>
      <c r="AX45" s="30"/>
      <c r="AY45" s="30"/>
      <c r="AZ45" s="30"/>
      <c r="BA45" s="30"/>
      <c r="BB45" s="30"/>
      <c r="BC45" s="30"/>
      <c r="BD45" s="29"/>
      <c r="BE45" s="29"/>
      <c r="BF45" s="29"/>
      <c r="BG45" s="2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row>
    <row r="46" spans="1:229" ht="12" customHeight="1" x14ac:dyDescent="0.3">
      <c r="AV46" s="29"/>
      <c r="AW46" s="29"/>
      <c r="AX46" s="29"/>
      <c r="AY46" s="29"/>
      <c r="AZ46" s="29"/>
      <c r="BA46" s="29"/>
      <c r="BB46" s="29"/>
      <c r="BC46" s="29"/>
      <c r="BD46" s="29"/>
      <c r="BE46" s="29"/>
      <c r="BF46" s="29"/>
      <c r="BG46" s="2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row>
    <row r="47" spans="1:229" ht="12" customHeight="1" x14ac:dyDescent="0.3">
      <c r="D47" s="322" t="s">
        <v>662</v>
      </c>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V47" s="29"/>
      <c r="AW47" s="29"/>
      <c r="AX47" s="29"/>
      <c r="AY47" s="29"/>
      <c r="AZ47" s="29"/>
      <c r="BA47" s="29"/>
      <c r="BB47" s="29"/>
      <c r="BC47" s="29"/>
      <c r="BD47" s="29"/>
      <c r="BE47" s="29"/>
      <c r="BF47" s="29"/>
      <c r="BG47" s="2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row>
    <row r="48" spans="1:229" ht="12" customHeight="1" x14ac:dyDescent="0.3">
      <c r="S48" s="197" t="s">
        <v>85</v>
      </c>
      <c r="T48" s="197"/>
      <c r="U48" s="197"/>
      <c r="V48" s="197"/>
      <c r="W48" s="197"/>
      <c r="X48" s="197" t="str">
        <f>CONCATENATE("NB ",Table!G8)</f>
        <v>NB 2024</v>
      </c>
      <c r="Y48" s="197"/>
      <c r="Z48" s="197"/>
      <c r="AA48" s="197"/>
      <c r="AB48" s="197"/>
      <c r="AC48" s="197" t="str">
        <f>IF(Table!G11&gt;1,CONCATENATE("NB ",Table!G8+1),"")</f>
        <v/>
      </c>
      <c r="AD48" s="197"/>
      <c r="AE48" s="197"/>
      <c r="AF48" s="197"/>
      <c r="AG48" s="197"/>
      <c r="AH48" s="197" t="str">
        <f>IF(Table!G11&gt;2,CONCATENATE("NB ",Table!G8+2),"")</f>
        <v/>
      </c>
      <c r="AI48" s="197"/>
      <c r="AJ48" s="197"/>
      <c r="AK48" s="197"/>
      <c r="AL48" s="197"/>
      <c r="AM48" s="197" t="str">
        <f>IF(Table!G11&gt;3,CONCATENATE("NB ",Table!G8+3),"")</f>
        <v/>
      </c>
      <c r="AN48" s="197"/>
      <c r="AO48" s="197"/>
      <c r="AP48" s="197"/>
      <c r="AQ48" s="197"/>
      <c r="AR48" s="9" t="str">
        <f>IF(Table!T11&gt;1,CONCATENATE("NB ",Table!T8+1),"")</f>
        <v/>
      </c>
      <c r="AS48" s="197" t="str">
        <f>IF(Table!G11&gt;4,CONCATENATE("NB ",Table!G8+4),"")</f>
        <v/>
      </c>
      <c r="AT48" s="197"/>
      <c r="AU48" s="197"/>
      <c r="AV48" s="29"/>
      <c r="AW48" s="29"/>
      <c r="AX48" s="29"/>
      <c r="AY48" s="29"/>
      <c r="AZ48" s="29"/>
      <c r="BA48" s="29"/>
      <c r="BB48" s="29"/>
      <c r="BC48" s="29"/>
      <c r="BD48" s="29"/>
      <c r="BE48" s="29"/>
      <c r="BF48" s="29"/>
      <c r="BG48" s="2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row>
    <row r="49" spans="5:229" ht="12" customHeight="1" x14ac:dyDescent="0.3">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9"/>
      <c r="AS49" s="197"/>
      <c r="AT49" s="197"/>
      <c r="AU49" s="197"/>
      <c r="AV49" s="29"/>
      <c r="AW49" s="29"/>
      <c r="AX49" s="29"/>
      <c r="AY49" s="29"/>
      <c r="AZ49" s="29"/>
      <c r="BA49" s="29"/>
      <c r="BB49" s="29"/>
      <c r="BC49" s="29"/>
      <c r="BD49" s="29"/>
      <c r="BE49" s="29"/>
      <c r="BF49" s="29"/>
      <c r="BG49" s="2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row>
    <row r="50" spans="5:229" ht="12" customHeight="1" thickBot="1" x14ac:dyDescent="0.35">
      <c r="AV50" s="29"/>
      <c r="AW50" s="29"/>
      <c r="AX50" s="29"/>
      <c r="AY50" s="29"/>
      <c r="AZ50" s="29"/>
      <c r="BA50" s="29"/>
      <c r="BB50" s="29"/>
      <c r="BC50" s="29"/>
      <c r="BD50" s="29"/>
      <c r="BE50" s="29"/>
      <c r="BF50" s="29"/>
      <c r="BG50" s="2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row>
    <row r="51" spans="5:229" ht="12" customHeight="1" x14ac:dyDescent="0.3">
      <c r="E51" s="294" t="s">
        <v>704</v>
      </c>
      <c r="F51" s="295"/>
      <c r="G51" s="295"/>
      <c r="H51" s="295"/>
      <c r="I51" s="295"/>
      <c r="J51" s="295"/>
      <c r="K51" s="295"/>
      <c r="L51" s="295"/>
      <c r="M51" s="295"/>
      <c r="N51" s="295"/>
      <c r="O51" s="295"/>
      <c r="P51" s="295"/>
      <c r="Q51" s="296"/>
      <c r="T51" s="300">
        <f>Y51+AD51+AI51+AN51+AS51</f>
        <v>0</v>
      </c>
      <c r="U51" s="301"/>
      <c r="V51" s="302"/>
      <c r="W51" s="10"/>
      <c r="X51" s="10"/>
      <c r="Y51" s="288"/>
      <c r="Z51" s="289"/>
      <c r="AA51" s="290"/>
      <c r="AB51" s="10"/>
      <c r="AC51" s="10"/>
      <c r="AD51" s="288"/>
      <c r="AE51" s="289"/>
      <c r="AF51" s="290"/>
      <c r="AG51" s="10"/>
      <c r="AH51" s="10"/>
      <c r="AI51" s="288"/>
      <c r="AJ51" s="289"/>
      <c r="AK51" s="290"/>
      <c r="AL51" s="10"/>
      <c r="AM51" s="10"/>
      <c r="AN51" s="288"/>
      <c r="AO51" s="289"/>
      <c r="AP51" s="290"/>
      <c r="AQ51" s="10"/>
      <c r="AR51" s="10"/>
      <c r="AS51" s="288"/>
      <c r="AT51" s="289"/>
      <c r="AU51" s="290"/>
      <c r="AV51" s="29"/>
      <c r="AW51" s="29"/>
      <c r="AX51" s="29"/>
      <c r="AY51" s="29"/>
      <c r="AZ51" s="29"/>
      <c r="BA51" s="29"/>
      <c r="BB51" s="29"/>
      <c r="BC51" s="29"/>
      <c r="BD51" s="29"/>
      <c r="BE51" s="29"/>
      <c r="BF51" s="29"/>
      <c r="BG51" s="2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row>
    <row r="52" spans="5:229" ht="12" customHeight="1" thickBot="1" x14ac:dyDescent="0.35">
      <c r="E52" s="297"/>
      <c r="F52" s="298"/>
      <c r="G52" s="298"/>
      <c r="H52" s="298"/>
      <c r="I52" s="298"/>
      <c r="J52" s="298"/>
      <c r="K52" s="298"/>
      <c r="L52" s="298"/>
      <c r="M52" s="298"/>
      <c r="N52" s="298"/>
      <c r="O52" s="298"/>
      <c r="P52" s="298"/>
      <c r="Q52" s="299"/>
      <c r="T52" s="303"/>
      <c r="U52" s="304"/>
      <c r="V52" s="305"/>
      <c r="W52" s="10"/>
      <c r="X52" s="10"/>
      <c r="Y52" s="291"/>
      <c r="Z52" s="292"/>
      <c r="AA52" s="293"/>
      <c r="AB52" s="10"/>
      <c r="AC52" s="10"/>
      <c r="AD52" s="291"/>
      <c r="AE52" s="292"/>
      <c r="AF52" s="293"/>
      <c r="AG52" s="10"/>
      <c r="AH52" s="10"/>
      <c r="AI52" s="291"/>
      <c r="AJ52" s="292"/>
      <c r="AK52" s="293"/>
      <c r="AL52" s="10"/>
      <c r="AM52" s="10"/>
      <c r="AN52" s="291"/>
      <c r="AO52" s="292"/>
      <c r="AP52" s="293"/>
      <c r="AQ52" s="10"/>
      <c r="AR52" s="10"/>
      <c r="AS52" s="291"/>
      <c r="AT52" s="292"/>
      <c r="AU52" s="293"/>
      <c r="AV52" s="29"/>
      <c r="AW52" s="29"/>
      <c r="AX52" s="29"/>
      <c r="AY52" s="29"/>
      <c r="AZ52" s="29"/>
      <c r="BA52" s="29"/>
      <c r="BB52" s="29"/>
      <c r="BC52" s="29"/>
      <c r="BD52" s="29"/>
      <c r="BE52" s="29"/>
      <c r="BF52" s="29"/>
      <c r="BG52" s="2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row>
    <row r="53" spans="5:229" ht="12" customHeight="1" thickBot="1" x14ac:dyDescent="0.35">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29"/>
      <c r="AW53" s="29"/>
      <c r="AX53" s="29"/>
      <c r="AY53" s="29"/>
      <c r="AZ53" s="29"/>
      <c r="BA53" s="29"/>
      <c r="BB53" s="29"/>
      <c r="BC53" s="29"/>
      <c r="BD53" s="29"/>
      <c r="BE53" s="29"/>
      <c r="BF53" s="29"/>
      <c r="BG53" s="2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row>
    <row r="54" spans="5:229" ht="12" customHeight="1" x14ac:dyDescent="0.3">
      <c r="E54" s="294" t="s">
        <v>15</v>
      </c>
      <c r="F54" s="295"/>
      <c r="G54" s="295"/>
      <c r="H54" s="295"/>
      <c r="I54" s="295"/>
      <c r="J54" s="295"/>
      <c r="K54" s="295"/>
      <c r="L54" s="295"/>
      <c r="M54" s="295"/>
      <c r="N54" s="295"/>
      <c r="O54" s="295"/>
      <c r="P54" s="295"/>
      <c r="Q54" s="296"/>
      <c r="T54" s="300">
        <v>0</v>
      </c>
      <c r="U54" s="301"/>
      <c r="V54" s="302"/>
      <c r="W54" s="10"/>
      <c r="X54" s="10"/>
      <c r="Y54" s="288"/>
      <c r="Z54" s="289"/>
      <c r="AA54" s="290"/>
      <c r="AB54" s="10"/>
      <c r="AC54" s="10"/>
      <c r="AD54" s="288"/>
      <c r="AE54" s="289"/>
      <c r="AF54" s="290"/>
      <c r="AG54" s="10"/>
      <c r="AH54" s="10"/>
      <c r="AI54" s="288"/>
      <c r="AJ54" s="289"/>
      <c r="AK54" s="290"/>
      <c r="AL54" s="10"/>
      <c r="AM54" s="10"/>
      <c r="AN54" s="288"/>
      <c r="AO54" s="289"/>
      <c r="AP54" s="290"/>
      <c r="AQ54" s="10"/>
      <c r="AR54" s="10"/>
      <c r="AS54" s="288"/>
      <c r="AT54" s="289"/>
      <c r="AU54" s="290"/>
      <c r="AV54" s="29"/>
      <c r="AW54" s="29"/>
      <c r="AX54" s="29"/>
      <c r="AY54" s="29"/>
      <c r="AZ54" s="29"/>
      <c r="BA54" s="29"/>
      <c r="BB54" s="29"/>
      <c r="BC54" s="29"/>
      <c r="BD54" s="29"/>
      <c r="BE54" s="29"/>
      <c r="BF54" s="29"/>
      <c r="BG54" s="2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row>
    <row r="55" spans="5:229" ht="12" customHeight="1" thickBot="1" x14ac:dyDescent="0.35">
      <c r="E55" s="297"/>
      <c r="F55" s="298"/>
      <c r="G55" s="298"/>
      <c r="H55" s="298"/>
      <c r="I55" s="298"/>
      <c r="J55" s="298"/>
      <c r="K55" s="298"/>
      <c r="L55" s="298"/>
      <c r="M55" s="298"/>
      <c r="N55" s="298"/>
      <c r="O55" s="298"/>
      <c r="P55" s="298"/>
      <c r="Q55" s="299"/>
      <c r="T55" s="303"/>
      <c r="U55" s="304"/>
      <c r="V55" s="305"/>
      <c r="W55" s="10"/>
      <c r="X55" s="10"/>
      <c r="Y55" s="291"/>
      <c r="Z55" s="292"/>
      <c r="AA55" s="293"/>
      <c r="AB55" s="10"/>
      <c r="AC55" s="10"/>
      <c r="AD55" s="291"/>
      <c r="AE55" s="292"/>
      <c r="AF55" s="293"/>
      <c r="AG55" s="10"/>
      <c r="AH55" s="10"/>
      <c r="AI55" s="291"/>
      <c r="AJ55" s="292"/>
      <c r="AK55" s="293"/>
      <c r="AL55" s="10"/>
      <c r="AM55" s="10"/>
      <c r="AN55" s="291"/>
      <c r="AO55" s="292"/>
      <c r="AP55" s="293"/>
      <c r="AQ55" s="10"/>
      <c r="AR55" s="10"/>
      <c r="AS55" s="291"/>
      <c r="AT55" s="292"/>
      <c r="AU55" s="293"/>
      <c r="AV55" s="29"/>
      <c r="AW55" s="29"/>
      <c r="AX55" s="29"/>
      <c r="AY55" s="29"/>
      <c r="AZ55" s="29"/>
      <c r="BA55" s="29"/>
      <c r="BB55" s="29"/>
      <c r="BC55" s="29"/>
      <c r="BD55" s="29"/>
      <c r="BE55" s="29"/>
      <c r="BF55" s="29"/>
      <c r="BG55" s="2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row>
    <row r="56" spans="5:229" ht="12" customHeight="1" thickBot="1" x14ac:dyDescent="0.35">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29"/>
      <c r="AW56" s="29"/>
      <c r="AX56" s="29"/>
      <c r="AY56" s="29"/>
      <c r="AZ56" s="29"/>
      <c r="BA56" s="29"/>
      <c r="BB56" s="29"/>
      <c r="BC56" s="29"/>
      <c r="BD56" s="29"/>
      <c r="BE56" s="29"/>
      <c r="BF56" s="29"/>
      <c r="BG56" s="2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row>
    <row r="57" spans="5:229" ht="12" customHeight="1" x14ac:dyDescent="0.3">
      <c r="E57" s="294" t="s">
        <v>18</v>
      </c>
      <c r="F57" s="295"/>
      <c r="G57" s="295"/>
      <c r="H57" s="295"/>
      <c r="I57" s="295"/>
      <c r="J57" s="295"/>
      <c r="K57" s="295"/>
      <c r="L57" s="295"/>
      <c r="M57" s="295"/>
      <c r="N57" s="295"/>
      <c r="O57" s="295"/>
      <c r="P57" s="295"/>
      <c r="Q57" s="296"/>
      <c r="T57" s="300">
        <f>Y57+AD57+AI57+AN57+AS57</f>
        <v>0</v>
      </c>
      <c r="U57" s="301"/>
      <c r="V57" s="302"/>
      <c r="W57" s="10"/>
      <c r="X57" s="10"/>
      <c r="Y57" s="288"/>
      <c r="Z57" s="289"/>
      <c r="AA57" s="290"/>
      <c r="AB57" s="10"/>
      <c r="AC57" s="10"/>
      <c r="AD57" s="288"/>
      <c r="AE57" s="289"/>
      <c r="AF57" s="290"/>
      <c r="AG57" s="10"/>
      <c r="AH57" s="10"/>
      <c r="AI57" s="288"/>
      <c r="AJ57" s="289"/>
      <c r="AK57" s="290"/>
      <c r="AL57" s="10"/>
      <c r="AM57" s="10"/>
      <c r="AN57" s="288"/>
      <c r="AO57" s="289"/>
      <c r="AP57" s="290"/>
      <c r="AQ57" s="10"/>
      <c r="AR57" s="10"/>
      <c r="AS57" s="288"/>
      <c r="AT57" s="289"/>
      <c r="AU57" s="290"/>
      <c r="AV57" s="29"/>
      <c r="AW57" s="29"/>
      <c r="AX57" s="29"/>
      <c r="AY57" s="29"/>
      <c r="AZ57" s="29"/>
      <c r="BA57" s="29"/>
      <c r="BB57" s="29"/>
      <c r="BC57" s="29"/>
      <c r="BD57" s="29"/>
      <c r="BE57" s="29"/>
      <c r="BF57" s="29"/>
      <c r="BG57" s="2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row>
    <row r="58" spans="5:229" ht="12" customHeight="1" thickBot="1" x14ac:dyDescent="0.35">
      <c r="E58" s="297"/>
      <c r="F58" s="298"/>
      <c r="G58" s="298"/>
      <c r="H58" s="298"/>
      <c r="I58" s="298"/>
      <c r="J58" s="298"/>
      <c r="K58" s="298"/>
      <c r="L58" s="298"/>
      <c r="M58" s="298"/>
      <c r="N58" s="298"/>
      <c r="O58" s="298"/>
      <c r="P58" s="298"/>
      <c r="Q58" s="299"/>
      <c r="T58" s="303"/>
      <c r="U58" s="304"/>
      <c r="V58" s="305"/>
      <c r="W58" s="10"/>
      <c r="X58" s="10"/>
      <c r="Y58" s="291"/>
      <c r="Z58" s="292"/>
      <c r="AA58" s="293"/>
      <c r="AB58" s="10"/>
      <c r="AC58" s="10"/>
      <c r="AD58" s="291"/>
      <c r="AE58" s="292"/>
      <c r="AF58" s="293"/>
      <c r="AG58" s="10"/>
      <c r="AH58" s="10"/>
      <c r="AI58" s="291"/>
      <c r="AJ58" s="292"/>
      <c r="AK58" s="293"/>
      <c r="AL58" s="10"/>
      <c r="AM58" s="10"/>
      <c r="AN58" s="291"/>
      <c r="AO58" s="292"/>
      <c r="AP58" s="293"/>
      <c r="AQ58" s="10"/>
      <c r="AR58" s="10"/>
      <c r="AS58" s="291"/>
      <c r="AT58" s="292"/>
      <c r="AU58" s="293"/>
      <c r="AV58" s="29"/>
      <c r="AW58" s="29"/>
      <c r="AX58" s="29"/>
      <c r="AY58" s="29"/>
      <c r="AZ58" s="29"/>
      <c r="BA58" s="29"/>
      <c r="BB58" s="29"/>
      <c r="BC58" s="29"/>
      <c r="BD58" s="29"/>
      <c r="BE58" s="29"/>
      <c r="BF58" s="29"/>
      <c r="BG58" s="2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row>
    <row r="59" spans="5:229" ht="12" customHeight="1" thickBot="1" x14ac:dyDescent="0.35">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29"/>
      <c r="AW59" s="29"/>
      <c r="AX59" s="29"/>
      <c r="AY59" s="29"/>
      <c r="AZ59" s="29"/>
      <c r="BA59" s="29"/>
      <c r="BB59" s="29"/>
      <c r="BC59" s="29"/>
      <c r="BD59" s="29"/>
      <c r="BE59" s="29"/>
      <c r="BF59" s="29"/>
      <c r="BG59" s="2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row>
    <row r="60" spans="5:229" ht="12" customHeight="1" x14ac:dyDescent="0.3">
      <c r="E60" s="294" t="s">
        <v>16</v>
      </c>
      <c r="F60" s="295"/>
      <c r="G60" s="295"/>
      <c r="H60" s="295"/>
      <c r="I60" s="295"/>
      <c r="J60" s="295"/>
      <c r="K60" s="295"/>
      <c r="L60" s="295"/>
      <c r="M60" s="295"/>
      <c r="N60" s="295"/>
      <c r="O60" s="295"/>
      <c r="P60" s="295"/>
      <c r="Q60" s="296"/>
      <c r="T60" s="300">
        <v>0</v>
      </c>
      <c r="U60" s="301"/>
      <c r="V60" s="302"/>
      <c r="W60" s="10"/>
      <c r="X60" s="10"/>
      <c r="Y60" s="288"/>
      <c r="Z60" s="289"/>
      <c r="AA60" s="290"/>
      <c r="AB60" s="10"/>
      <c r="AC60" s="10"/>
      <c r="AD60" s="288"/>
      <c r="AE60" s="289"/>
      <c r="AF60" s="290"/>
      <c r="AG60" s="10"/>
      <c r="AH60" s="10"/>
      <c r="AI60" s="288"/>
      <c r="AJ60" s="289"/>
      <c r="AK60" s="290"/>
      <c r="AL60" s="10"/>
      <c r="AM60" s="10"/>
      <c r="AN60" s="288"/>
      <c r="AO60" s="289"/>
      <c r="AP60" s="290"/>
      <c r="AQ60" s="10"/>
      <c r="AR60" s="10"/>
      <c r="AS60" s="288"/>
      <c r="AT60" s="289"/>
      <c r="AU60" s="290"/>
      <c r="AV60" s="29"/>
      <c r="AW60" s="29"/>
      <c r="AX60" s="29"/>
      <c r="AY60" s="29"/>
      <c r="AZ60" s="29"/>
      <c r="BA60" s="29"/>
      <c r="BB60" s="29"/>
      <c r="BC60" s="29"/>
      <c r="BD60" s="29"/>
      <c r="BE60" s="29"/>
      <c r="BF60" s="29"/>
      <c r="BG60" s="2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row>
    <row r="61" spans="5:229" ht="12" customHeight="1" thickBot="1" x14ac:dyDescent="0.35">
      <c r="E61" s="297"/>
      <c r="F61" s="298"/>
      <c r="G61" s="298"/>
      <c r="H61" s="298"/>
      <c r="I61" s="298"/>
      <c r="J61" s="298"/>
      <c r="K61" s="298"/>
      <c r="L61" s="298"/>
      <c r="M61" s="298"/>
      <c r="N61" s="298"/>
      <c r="O61" s="298"/>
      <c r="P61" s="298"/>
      <c r="Q61" s="299"/>
      <c r="T61" s="303"/>
      <c r="U61" s="304"/>
      <c r="V61" s="305"/>
      <c r="W61" s="10"/>
      <c r="X61" s="10"/>
      <c r="Y61" s="291"/>
      <c r="Z61" s="292"/>
      <c r="AA61" s="293"/>
      <c r="AB61" s="10"/>
      <c r="AC61" s="10"/>
      <c r="AD61" s="291"/>
      <c r="AE61" s="292"/>
      <c r="AF61" s="293"/>
      <c r="AG61" s="10"/>
      <c r="AH61" s="10"/>
      <c r="AI61" s="291"/>
      <c r="AJ61" s="292"/>
      <c r="AK61" s="293"/>
      <c r="AL61" s="10"/>
      <c r="AM61" s="10"/>
      <c r="AN61" s="291"/>
      <c r="AO61" s="292"/>
      <c r="AP61" s="293"/>
      <c r="AQ61" s="10"/>
      <c r="AR61" s="10"/>
      <c r="AS61" s="291"/>
      <c r="AT61" s="292"/>
      <c r="AU61" s="293"/>
      <c r="AV61" s="29"/>
      <c r="AW61" s="29"/>
      <c r="AX61" s="29"/>
      <c r="AY61" s="29"/>
      <c r="AZ61" s="29"/>
      <c r="BA61" s="29"/>
      <c r="BB61" s="29"/>
      <c r="BC61" s="29"/>
      <c r="BD61" s="29"/>
      <c r="BE61" s="29"/>
      <c r="BF61" s="29"/>
      <c r="BG61" s="2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row>
    <row r="62" spans="5:229" ht="12" customHeight="1" thickBot="1" x14ac:dyDescent="0.35">
      <c r="AV62" s="29"/>
      <c r="AW62" s="29"/>
      <c r="AX62" s="29"/>
      <c r="AY62" s="29"/>
      <c r="AZ62" s="29"/>
      <c r="BA62" s="29"/>
      <c r="BB62" s="29"/>
      <c r="BC62" s="29"/>
      <c r="BD62" s="29"/>
      <c r="BE62" s="29"/>
      <c r="BF62" s="29"/>
      <c r="BG62" s="2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row>
    <row r="63" spans="5:229" ht="12" customHeight="1" x14ac:dyDescent="0.3">
      <c r="E63" s="294" t="s">
        <v>17</v>
      </c>
      <c r="F63" s="295"/>
      <c r="G63" s="295"/>
      <c r="H63" s="295"/>
      <c r="I63" s="295"/>
      <c r="J63" s="295"/>
      <c r="K63" s="295"/>
      <c r="L63" s="295"/>
      <c r="M63" s="295"/>
      <c r="N63" s="295"/>
      <c r="O63" s="295"/>
      <c r="P63" s="295"/>
      <c r="Q63" s="296"/>
      <c r="T63" s="300">
        <f>+Y63+AD63</f>
        <v>0</v>
      </c>
      <c r="U63" s="301"/>
      <c r="V63" s="302"/>
      <c r="W63" s="10"/>
      <c r="X63" s="10"/>
      <c r="Y63" s="288"/>
      <c r="Z63" s="289"/>
      <c r="AA63" s="290"/>
      <c r="AB63" s="10"/>
      <c r="AC63" s="10"/>
      <c r="AD63" s="288"/>
      <c r="AE63" s="289"/>
      <c r="AF63" s="290"/>
      <c r="AG63" s="10"/>
      <c r="AH63" s="10"/>
      <c r="AI63" s="288"/>
      <c r="AJ63" s="289"/>
      <c r="AK63" s="290"/>
      <c r="AL63" s="10"/>
      <c r="AM63" s="10"/>
      <c r="AN63" s="288"/>
      <c r="AO63" s="289"/>
      <c r="AP63" s="290"/>
      <c r="AQ63" s="10"/>
      <c r="AR63" s="10"/>
      <c r="AS63" s="288"/>
      <c r="AT63" s="289"/>
      <c r="AU63" s="290"/>
      <c r="AV63" s="29"/>
      <c r="AW63" s="29"/>
      <c r="AX63" s="29"/>
      <c r="AY63" s="29"/>
      <c r="AZ63" s="29"/>
      <c r="BA63" s="29"/>
      <c r="BB63" s="29"/>
      <c r="BC63" s="29"/>
      <c r="BD63" s="29"/>
      <c r="BE63" s="29"/>
      <c r="BF63" s="29"/>
      <c r="BG63" s="2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row>
    <row r="64" spans="5:229" ht="12" customHeight="1" thickBot="1" x14ac:dyDescent="0.35">
      <c r="E64" s="297"/>
      <c r="F64" s="298"/>
      <c r="G64" s="298"/>
      <c r="H64" s="298"/>
      <c r="I64" s="298"/>
      <c r="J64" s="298"/>
      <c r="K64" s="298"/>
      <c r="L64" s="298"/>
      <c r="M64" s="298"/>
      <c r="N64" s="298"/>
      <c r="O64" s="298"/>
      <c r="P64" s="298"/>
      <c r="Q64" s="299"/>
      <c r="T64" s="303"/>
      <c r="U64" s="304"/>
      <c r="V64" s="305"/>
      <c r="W64" s="10"/>
      <c r="X64" s="10"/>
      <c r="Y64" s="291"/>
      <c r="Z64" s="292"/>
      <c r="AA64" s="293"/>
      <c r="AB64" s="10"/>
      <c r="AC64" s="10"/>
      <c r="AD64" s="291"/>
      <c r="AE64" s="292"/>
      <c r="AF64" s="293"/>
      <c r="AG64" s="10"/>
      <c r="AH64" s="10"/>
      <c r="AI64" s="291"/>
      <c r="AJ64" s="292"/>
      <c r="AK64" s="293"/>
      <c r="AL64" s="10"/>
      <c r="AM64" s="10"/>
      <c r="AN64" s="291"/>
      <c r="AO64" s="292"/>
      <c r="AP64" s="293"/>
      <c r="AQ64" s="10"/>
      <c r="AR64" s="10"/>
      <c r="AS64" s="291"/>
      <c r="AT64" s="292"/>
      <c r="AU64" s="293"/>
      <c r="AV64" s="29"/>
      <c r="AW64" s="29"/>
      <c r="AX64" s="29"/>
      <c r="AY64" s="29"/>
      <c r="AZ64" s="29"/>
      <c r="BA64" s="29"/>
      <c r="BB64" s="29"/>
      <c r="BC64" s="29"/>
      <c r="BD64" s="29"/>
      <c r="BE64" s="29"/>
      <c r="BF64" s="29"/>
      <c r="BG64" s="2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row>
    <row r="65" spans="1:229" ht="12" customHeight="1" thickBot="1" x14ac:dyDescent="0.35">
      <c r="AV65" s="29"/>
      <c r="AW65" s="29"/>
      <c r="AX65" s="29"/>
      <c r="AY65" s="29"/>
      <c r="AZ65" s="29"/>
      <c r="BA65" s="29"/>
      <c r="BB65" s="29"/>
      <c r="BC65" s="29"/>
      <c r="BD65" s="29"/>
      <c r="BE65" s="29"/>
      <c r="BF65" s="29"/>
      <c r="BG65" s="2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row>
    <row r="66" spans="1:229" ht="12" customHeight="1" x14ac:dyDescent="0.3">
      <c r="E66" s="294" t="s">
        <v>19</v>
      </c>
      <c r="F66" s="295"/>
      <c r="G66" s="295"/>
      <c r="H66" s="295"/>
      <c r="I66" s="295"/>
      <c r="J66" s="295"/>
      <c r="K66" s="295"/>
      <c r="L66" s="295"/>
      <c r="M66" s="295"/>
      <c r="N66" s="295"/>
      <c r="O66" s="295"/>
      <c r="P66" s="295"/>
      <c r="Q66" s="296"/>
      <c r="T66" s="300">
        <f>+Y66+AD66</f>
        <v>0</v>
      </c>
      <c r="U66" s="301"/>
      <c r="V66" s="302"/>
      <c r="W66" s="10"/>
      <c r="X66" s="10"/>
      <c r="Y66" s="288"/>
      <c r="Z66" s="289"/>
      <c r="AA66" s="290"/>
      <c r="AB66" s="10"/>
      <c r="AC66" s="10"/>
      <c r="AD66" s="288"/>
      <c r="AE66" s="289"/>
      <c r="AF66" s="290"/>
      <c r="AG66" s="10"/>
      <c r="AH66" s="10"/>
      <c r="AI66" s="288"/>
      <c r="AJ66" s="289"/>
      <c r="AK66" s="290"/>
      <c r="AL66" s="10"/>
      <c r="AM66" s="10"/>
      <c r="AN66" s="288"/>
      <c r="AO66" s="289"/>
      <c r="AP66" s="290"/>
      <c r="AQ66" s="10"/>
      <c r="AR66" s="10"/>
      <c r="AS66" s="288"/>
      <c r="AT66" s="289"/>
      <c r="AU66" s="290"/>
      <c r="AV66" s="29"/>
      <c r="AW66" s="29"/>
      <c r="AX66" s="29"/>
      <c r="AY66" s="29"/>
      <c r="AZ66" s="29"/>
      <c r="BA66" s="29"/>
      <c r="BB66" s="29"/>
      <c r="BC66" s="29"/>
      <c r="BD66" s="29"/>
      <c r="BE66" s="29"/>
      <c r="BF66" s="29"/>
      <c r="BG66" s="2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row>
    <row r="67" spans="1:229" ht="12" customHeight="1" thickBot="1" x14ac:dyDescent="0.35">
      <c r="E67" s="297"/>
      <c r="F67" s="298"/>
      <c r="G67" s="298"/>
      <c r="H67" s="298"/>
      <c r="I67" s="298"/>
      <c r="J67" s="298"/>
      <c r="K67" s="298"/>
      <c r="L67" s="298"/>
      <c r="M67" s="298"/>
      <c r="N67" s="298"/>
      <c r="O67" s="298"/>
      <c r="P67" s="298"/>
      <c r="Q67" s="299"/>
      <c r="T67" s="303"/>
      <c r="U67" s="304"/>
      <c r="V67" s="305"/>
      <c r="W67" s="10"/>
      <c r="X67" s="10"/>
      <c r="Y67" s="291"/>
      <c r="Z67" s="292"/>
      <c r="AA67" s="293"/>
      <c r="AB67" s="10"/>
      <c r="AC67" s="10"/>
      <c r="AD67" s="291"/>
      <c r="AE67" s="292"/>
      <c r="AF67" s="293"/>
      <c r="AG67" s="10"/>
      <c r="AH67" s="10"/>
      <c r="AI67" s="291"/>
      <c r="AJ67" s="292"/>
      <c r="AK67" s="293"/>
      <c r="AL67" s="10"/>
      <c r="AM67" s="10"/>
      <c r="AN67" s="291"/>
      <c r="AO67" s="292"/>
      <c r="AP67" s="293"/>
      <c r="AQ67" s="10"/>
      <c r="AR67" s="10"/>
      <c r="AS67" s="291"/>
      <c r="AT67" s="292"/>
      <c r="AU67" s="293"/>
      <c r="AV67" s="29"/>
      <c r="AW67" s="29"/>
      <c r="AX67" s="29"/>
      <c r="AY67" s="29"/>
      <c r="AZ67" s="29"/>
      <c r="BA67" s="29"/>
      <c r="BB67" s="29"/>
      <c r="BC67" s="29"/>
      <c r="BD67" s="29"/>
      <c r="BE67" s="29"/>
      <c r="BF67" s="29"/>
      <c r="BG67" s="2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row>
    <row r="68" spans="1:229" ht="12" customHeight="1" thickBot="1" x14ac:dyDescent="0.35">
      <c r="AV68" s="29"/>
      <c r="AW68" s="29"/>
      <c r="AX68" s="29"/>
      <c r="AY68" s="29"/>
      <c r="AZ68" s="29"/>
      <c r="BA68" s="29"/>
      <c r="BB68" s="29"/>
      <c r="BC68" s="29"/>
      <c r="BD68" s="29"/>
      <c r="BE68" s="29"/>
      <c r="BF68" s="29"/>
      <c r="BG68" s="2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row>
    <row r="69" spans="1:229" ht="12" customHeight="1" x14ac:dyDescent="0.3">
      <c r="E69" s="294" t="s">
        <v>705</v>
      </c>
      <c r="F69" s="295"/>
      <c r="G69" s="295"/>
      <c r="H69" s="295"/>
      <c r="I69" s="295"/>
      <c r="J69" s="295"/>
      <c r="K69" s="295"/>
      <c r="L69" s="295"/>
      <c r="M69" s="295"/>
      <c r="N69" s="295"/>
      <c r="O69" s="295"/>
      <c r="P69" s="295"/>
      <c r="Q69" s="296"/>
      <c r="T69" s="300">
        <f>+Y69+AD69</f>
        <v>0</v>
      </c>
      <c r="U69" s="301"/>
      <c r="V69" s="302"/>
      <c r="W69" s="10"/>
      <c r="X69" s="10"/>
      <c r="Y69" s="288"/>
      <c r="Z69" s="289"/>
      <c r="AA69" s="290"/>
      <c r="AB69" s="10"/>
      <c r="AC69" s="10"/>
      <c r="AD69" s="288"/>
      <c r="AE69" s="289"/>
      <c r="AF69" s="290"/>
      <c r="AH69" s="10"/>
      <c r="AI69" s="288"/>
      <c r="AJ69" s="289"/>
      <c r="AK69" s="290"/>
      <c r="AL69" s="10"/>
      <c r="AM69" s="10"/>
      <c r="AN69" s="288"/>
      <c r="AO69" s="289"/>
      <c r="AP69" s="290"/>
      <c r="AR69" s="10"/>
      <c r="AS69" s="288"/>
      <c r="AT69" s="289"/>
      <c r="AU69" s="290"/>
      <c r="AV69" s="29"/>
      <c r="AW69" s="29"/>
      <c r="AX69" s="29"/>
      <c r="AY69" s="29"/>
      <c r="AZ69" s="29"/>
      <c r="BA69" s="29"/>
      <c r="BB69" s="29"/>
      <c r="BC69" s="29"/>
      <c r="BD69" s="29"/>
      <c r="BE69" s="29"/>
      <c r="BF69" s="29"/>
      <c r="BG69" s="2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row>
    <row r="70" spans="1:229" ht="12" customHeight="1" thickBot="1" x14ac:dyDescent="0.35">
      <c r="E70" s="297"/>
      <c r="F70" s="298"/>
      <c r="G70" s="298"/>
      <c r="H70" s="298"/>
      <c r="I70" s="298"/>
      <c r="J70" s="298"/>
      <c r="K70" s="298"/>
      <c r="L70" s="298"/>
      <c r="M70" s="298"/>
      <c r="N70" s="298"/>
      <c r="O70" s="298"/>
      <c r="P70" s="298"/>
      <c r="Q70" s="299"/>
      <c r="T70" s="303"/>
      <c r="U70" s="304"/>
      <c r="V70" s="305"/>
      <c r="W70" s="10"/>
      <c r="X70" s="10"/>
      <c r="Y70" s="291"/>
      <c r="Z70" s="292"/>
      <c r="AA70" s="293"/>
      <c r="AB70" s="10"/>
      <c r="AC70" s="10"/>
      <c r="AD70" s="291"/>
      <c r="AE70" s="292"/>
      <c r="AF70" s="293"/>
      <c r="AH70" s="10"/>
      <c r="AI70" s="291"/>
      <c r="AJ70" s="292"/>
      <c r="AK70" s="293"/>
      <c r="AL70" s="10"/>
      <c r="AM70" s="10"/>
      <c r="AN70" s="291"/>
      <c r="AO70" s="292"/>
      <c r="AP70" s="293"/>
      <c r="AR70" s="10"/>
      <c r="AS70" s="291"/>
      <c r="AT70" s="292"/>
      <c r="AU70" s="293"/>
      <c r="AV70" s="29"/>
      <c r="AW70" s="29"/>
      <c r="AX70" s="29"/>
      <c r="AY70" s="29"/>
      <c r="AZ70" s="29"/>
      <c r="BA70" s="29"/>
      <c r="BB70" s="29"/>
      <c r="BC70" s="29"/>
      <c r="BD70" s="29"/>
      <c r="BE70" s="29"/>
      <c r="BF70" s="29"/>
      <c r="BG70" s="2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row>
    <row r="71" spans="1:229" ht="12" customHeight="1" thickBot="1" x14ac:dyDescent="0.35">
      <c r="AV71" s="29"/>
      <c r="AW71" s="29"/>
      <c r="AX71" s="29"/>
      <c r="AY71" s="29"/>
      <c r="AZ71" s="29"/>
      <c r="BA71" s="29"/>
      <c r="BB71" s="29"/>
      <c r="BC71" s="29"/>
      <c r="BD71" s="29"/>
      <c r="BE71" s="29"/>
      <c r="BF71" s="29"/>
      <c r="BG71" s="2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row>
    <row r="72" spans="1:229" ht="12" customHeight="1" x14ac:dyDescent="0.3">
      <c r="E72" s="306" t="s">
        <v>800</v>
      </c>
      <c r="F72" s="307"/>
      <c r="G72" s="307"/>
      <c r="H72" s="307"/>
      <c r="I72" s="307"/>
      <c r="J72" s="307"/>
      <c r="K72" s="307"/>
      <c r="L72" s="307"/>
      <c r="M72" s="307"/>
      <c r="N72" s="307"/>
      <c r="O72" s="307"/>
      <c r="P72" s="307"/>
      <c r="Q72" s="308"/>
      <c r="T72" s="300">
        <f>Y72+AD72</f>
        <v>0</v>
      </c>
      <c r="U72" s="301"/>
      <c r="V72" s="302"/>
      <c r="W72" s="10"/>
      <c r="X72" s="10"/>
      <c r="Y72" s="288"/>
      <c r="Z72" s="289"/>
      <c r="AA72" s="290"/>
      <c r="AB72" s="10"/>
      <c r="AC72" s="10"/>
      <c r="AD72" s="288"/>
      <c r="AE72" s="289"/>
      <c r="AF72" s="290"/>
      <c r="AH72" s="10"/>
      <c r="AI72" s="288"/>
      <c r="AJ72" s="289"/>
      <c r="AK72" s="290"/>
      <c r="AL72" s="10"/>
      <c r="AM72" s="10"/>
      <c r="AN72" s="288"/>
      <c r="AO72" s="289"/>
      <c r="AP72" s="290"/>
      <c r="AR72" s="10"/>
      <c r="AS72" s="288"/>
      <c r="AT72" s="289"/>
      <c r="AU72" s="290"/>
      <c r="AV72" s="29"/>
      <c r="AW72" s="29"/>
      <c r="AX72" s="29"/>
      <c r="AY72" s="29"/>
      <c r="AZ72" s="29"/>
      <c r="BA72" s="29"/>
      <c r="BB72" s="29"/>
      <c r="BC72" s="29"/>
      <c r="BD72" s="29"/>
      <c r="BE72" s="29"/>
      <c r="BF72" s="29"/>
      <c r="BG72" s="2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row>
    <row r="73" spans="1:229" ht="12" customHeight="1" thickBot="1" x14ac:dyDescent="0.35">
      <c r="E73" s="309"/>
      <c r="F73" s="310"/>
      <c r="G73" s="310"/>
      <c r="H73" s="310"/>
      <c r="I73" s="310"/>
      <c r="J73" s="310"/>
      <c r="K73" s="310"/>
      <c r="L73" s="310"/>
      <c r="M73" s="310"/>
      <c r="N73" s="310"/>
      <c r="O73" s="310"/>
      <c r="P73" s="310"/>
      <c r="Q73" s="311"/>
      <c r="T73" s="303"/>
      <c r="U73" s="304"/>
      <c r="V73" s="305"/>
      <c r="W73" s="10"/>
      <c r="X73" s="10"/>
      <c r="Y73" s="291"/>
      <c r="Z73" s="292"/>
      <c r="AA73" s="293"/>
      <c r="AB73" s="10"/>
      <c r="AC73" s="10"/>
      <c r="AD73" s="291"/>
      <c r="AE73" s="292"/>
      <c r="AF73" s="293"/>
      <c r="AH73" s="10"/>
      <c r="AI73" s="291"/>
      <c r="AJ73" s="292"/>
      <c r="AK73" s="293"/>
      <c r="AL73" s="10"/>
      <c r="AM73" s="10"/>
      <c r="AN73" s="291"/>
      <c r="AO73" s="292"/>
      <c r="AP73" s="293"/>
      <c r="AR73" s="10"/>
      <c r="AS73" s="291"/>
      <c r="AT73" s="292"/>
      <c r="AU73" s="293"/>
      <c r="AV73" s="29"/>
      <c r="AW73" s="29"/>
      <c r="AX73" s="29"/>
      <c r="AY73" s="29"/>
      <c r="AZ73" s="29"/>
      <c r="BA73" s="29"/>
      <c r="BB73" s="29"/>
      <c r="BC73" s="29"/>
      <c r="BD73" s="29"/>
      <c r="BE73" s="29"/>
      <c r="BF73" s="29"/>
      <c r="BG73" s="2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row>
    <row r="74" spans="1:229" ht="12" customHeight="1" x14ac:dyDescent="0.3">
      <c r="AV74" s="29"/>
      <c r="AW74" s="29"/>
      <c r="AX74" s="29"/>
      <c r="AY74" s="29"/>
      <c r="AZ74" s="29"/>
      <c r="BA74" s="29"/>
      <c r="BB74" s="29"/>
      <c r="BC74" s="29"/>
      <c r="BD74" s="29"/>
      <c r="BE74" s="29"/>
      <c r="BF74" s="29"/>
      <c r="BG74" s="2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row>
    <row r="75" spans="1:229" ht="12" customHeight="1" x14ac:dyDescent="0.3">
      <c r="AV75" s="29"/>
      <c r="AW75" s="29"/>
      <c r="AX75" s="29"/>
      <c r="AY75" s="29"/>
      <c r="AZ75" s="29"/>
      <c r="BA75" s="29"/>
      <c r="BB75" s="29"/>
      <c r="BC75" s="29"/>
      <c r="BD75" s="29"/>
      <c r="BE75" s="29"/>
      <c r="BF75" s="29"/>
      <c r="BG75" s="2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row>
    <row r="76" spans="1:229" ht="12" customHeight="1" x14ac:dyDescent="0.3">
      <c r="AV76" s="29"/>
      <c r="AW76" s="29"/>
      <c r="AX76" s="29"/>
      <c r="AY76" s="29"/>
      <c r="AZ76" s="29"/>
      <c r="BA76" s="29"/>
      <c r="BB76" s="29"/>
      <c r="BC76" s="29"/>
      <c r="BD76" s="29"/>
      <c r="BE76" s="29"/>
      <c r="BF76" s="29"/>
      <c r="BG76" s="2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row>
    <row r="77" spans="1:229" ht="12" customHeight="1" x14ac:dyDescent="0.3">
      <c r="A77" s="284" t="s">
        <v>86</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9"/>
      <c r="AW77" s="29"/>
      <c r="AX77" s="29"/>
      <c r="AY77" s="29"/>
      <c r="AZ77" s="29"/>
      <c r="BA77" s="29"/>
      <c r="BB77" s="29"/>
      <c r="BC77" s="29"/>
      <c r="BD77" s="29"/>
      <c r="BE77" s="29"/>
      <c r="BF77" s="29"/>
      <c r="BG77" s="2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row>
    <row r="78" spans="1:229" ht="12" customHeight="1" x14ac:dyDescent="0.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312" t="s">
        <v>128</v>
      </c>
      <c r="AN78" s="312"/>
      <c r="AO78" s="312"/>
      <c r="AP78" s="312"/>
      <c r="AQ78" s="18"/>
      <c r="AR78" s="312" t="s">
        <v>127</v>
      </c>
      <c r="AS78" s="312"/>
      <c r="AT78" s="312"/>
      <c r="AU78" s="312"/>
      <c r="AV78" s="29"/>
      <c r="AW78" s="29"/>
      <c r="AX78" s="29"/>
      <c r="AY78" s="29"/>
      <c r="AZ78" s="29"/>
      <c r="BA78" s="29"/>
      <c r="BB78" s="29"/>
      <c r="BC78" s="29"/>
      <c r="BD78" s="29"/>
      <c r="BE78" s="29"/>
      <c r="BF78" s="29"/>
      <c r="BG78" s="2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row>
    <row r="79" spans="1:229" ht="12" customHeight="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312"/>
      <c r="AN79" s="312"/>
      <c r="AO79" s="312"/>
      <c r="AP79" s="312"/>
      <c r="AQ79" s="18"/>
      <c r="AR79" s="312"/>
      <c r="AS79" s="312"/>
      <c r="AT79" s="312"/>
      <c r="AU79" s="312"/>
      <c r="AV79" s="29"/>
      <c r="AW79" s="29"/>
      <c r="AX79" s="29"/>
      <c r="AY79" s="29"/>
      <c r="AZ79" s="29"/>
      <c r="BA79" s="29"/>
      <c r="BB79" s="29"/>
      <c r="BC79" s="29"/>
      <c r="BD79" s="29"/>
      <c r="BE79" s="29"/>
      <c r="BF79" s="29"/>
      <c r="BG79" s="2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row>
    <row r="80" spans="1:229" ht="12" customHeight="1" x14ac:dyDescent="0.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29"/>
      <c r="AW80" s="29"/>
      <c r="AX80" s="29"/>
      <c r="AY80" s="29"/>
      <c r="AZ80" s="29"/>
      <c r="BA80" s="29"/>
      <c r="BB80" s="29"/>
      <c r="BC80" s="29"/>
      <c r="BD80" s="29"/>
      <c r="BE80" s="29"/>
      <c r="BF80" s="29"/>
      <c r="BG80" s="2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row>
    <row r="81" spans="1:229" ht="12" customHeight="1" x14ac:dyDescent="0.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29"/>
      <c r="AW81" s="29"/>
      <c r="AX81" s="29"/>
      <c r="AY81" s="29"/>
      <c r="AZ81" s="29"/>
      <c r="BA81" s="29"/>
      <c r="BB81" s="29"/>
      <c r="BC81" s="29"/>
      <c r="BD81" s="29"/>
      <c r="BE81" s="29"/>
      <c r="BF81" s="29"/>
      <c r="BG81" s="2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row>
    <row r="82" spans="1:229" ht="12"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29"/>
      <c r="AW82" s="29"/>
      <c r="AX82" s="29"/>
      <c r="AY82" s="29"/>
      <c r="AZ82" s="29"/>
      <c r="BA82" s="29"/>
      <c r="BB82" s="29"/>
      <c r="BC82" s="29"/>
      <c r="BD82" s="29"/>
      <c r="BE82" s="29"/>
      <c r="BF82" s="29"/>
      <c r="BG82" s="2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row>
    <row r="83" spans="1:229" ht="12"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29"/>
      <c r="AW83" s="29"/>
      <c r="AX83" s="29"/>
      <c r="AY83" s="29"/>
      <c r="AZ83" s="29"/>
      <c r="BA83" s="29"/>
      <c r="BB83" s="29"/>
      <c r="BC83" s="29"/>
      <c r="BD83" s="29"/>
      <c r="BE83" s="29"/>
      <c r="BF83" s="29"/>
      <c r="BG83" s="2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row>
    <row r="84" spans="1:229" ht="12"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29"/>
      <c r="AW84" s="29"/>
      <c r="AX84" s="29"/>
      <c r="AY84" s="29"/>
      <c r="AZ84" s="29"/>
      <c r="BA84" s="29"/>
      <c r="BB84" s="29"/>
      <c r="BC84" s="29"/>
      <c r="BD84" s="29"/>
      <c r="BE84" s="29"/>
      <c r="BF84" s="29"/>
      <c r="BG84" s="2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row>
    <row r="85" spans="1:229" ht="12"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29"/>
      <c r="AW85" s="29"/>
      <c r="AX85" s="29"/>
      <c r="AY85" s="29"/>
      <c r="AZ85" s="29"/>
      <c r="BA85" s="29"/>
      <c r="BB85" s="29"/>
      <c r="BC85" s="29"/>
      <c r="BD85" s="29"/>
      <c r="BE85" s="29"/>
      <c r="BF85" s="29"/>
      <c r="BG85" s="2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row>
    <row r="86" spans="1:229" ht="12"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29"/>
      <c r="AW86" s="29"/>
      <c r="AX86" s="29"/>
      <c r="AY86" s="29"/>
      <c r="AZ86" s="29"/>
      <c r="BA86" s="29"/>
      <c r="BB86" s="29"/>
      <c r="BC86" s="29"/>
      <c r="BD86" s="29"/>
      <c r="BE86" s="29"/>
      <c r="BF86" s="29"/>
      <c r="BG86" s="2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row>
    <row r="87" spans="1:229" ht="12"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29"/>
      <c r="AW87" s="29"/>
      <c r="AX87" s="29"/>
      <c r="AY87" s="29"/>
      <c r="AZ87" s="29"/>
      <c r="BA87" s="29"/>
      <c r="BB87" s="29"/>
      <c r="BC87" s="29"/>
      <c r="BD87" s="29"/>
      <c r="BE87" s="29"/>
      <c r="BF87" s="29"/>
      <c r="BG87" s="2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row>
    <row r="88" spans="1:229" ht="12"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29"/>
      <c r="AW88" s="29"/>
      <c r="AX88" s="29"/>
      <c r="AY88" s="29"/>
      <c r="AZ88" s="29"/>
      <c r="BA88" s="29"/>
      <c r="BB88" s="29"/>
      <c r="BC88" s="29"/>
      <c r="BD88" s="29"/>
      <c r="BE88" s="29"/>
      <c r="BF88" s="29"/>
      <c r="BG88" s="2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row>
    <row r="89" spans="1:229" ht="12"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29"/>
      <c r="AW89" s="29"/>
      <c r="AX89" s="29"/>
      <c r="AY89" s="29"/>
      <c r="AZ89" s="29"/>
      <c r="BA89" s="29"/>
      <c r="BB89" s="29"/>
      <c r="BC89" s="29"/>
      <c r="BD89" s="29"/>
      <c r="BE89" s="29"/>
      <c r="BF89" s="29"/>
      <c r="BG89" s="2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row>
    <row r="90" spans="1:229" ht="12"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29"/>
      <c r="AW90" s="29"/>
      <c r="AX90" s="29"/>
      <c r="AY90" s="29"/>
      <c r="AZ90" s="29"/>
      <c r="BA90" s="29"/>
      <c r="BB90" s="29"/>
      <c r="BC90" s="29"/>
      <c r="BD90" s="29"/>
      <c r="BE90" s="29"/>
      <c r="BF90" s="29"/>
      <c r="BG90" s="2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row>
    <row r="91" spans="1:229" ht="12"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29"/>
      <c r="AW91" s="29"/>
      <c r="AX91" s="29"/>
      <c r="AY91" s="29"/>
      <c r="AZ91" s="29"/>
      <c r="BA91" s="29"/>
      <c r="BB91" s="29"/>
      <c r="BC91" s="29"/>
      <c r="BD91" s="29"/>
      <c r="BE91" s="29"/>
      <c r="BF91" s="29"/>
      <c r="BG91" s="2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row>
    <row r="92" spans="1:229" ht="12"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29"/>
      <c r="AW92" s="29"/>
      <c r="AX92" s="29"/>
      <c r="AY92" s="29"/>
      <c r="AZ92" s="29"/>
      <c r="BA92" s="29"/>
      <c r="BB92" s="29"/>
      <c r="BC92" s="29"/>
      <c r="BD92" s="29"/>
      <c r="BE92" s="29"/>
      <c r="BF92" s="29"/>
      <c r="BG92" s="2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row>
    <row r="93" spans="1:229" ht="12"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29"/>
      <c r="AW93" s="29"/>
      <c r="AX93" s="29"/>
      <c r="AY93" s="29"/>
      <c r="AZ93" s="29"/>
      <c r="BA93" s="29"/>
      <c r="BB93" s="29"/>
      <c r="BC93" s="29"/>
      <c r="BD93" s="29"/>
      <c r="BE93" s="29"/>
      <c r="BF93" s="29"/>
      <c r="BG93" s="2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row>
    <row r="94" spans="1:229" ht="12"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29"/>
      <c r="AW94" s="29"/>
      <c r="AX94" s="29"/>
      <c r="AY94" s="29"/>
      <c r="AZ94" s="29"/>
      <c r="BA94" s="29"/>
      <c r="BB94" s="29"/>
      <c r="BC94" s="29"/>
      <c r="BD94" s="29"/>
      <c r="BE94" s="29"/>
      <c r="BF94" s="29"/>
      <c r="BG94" s="2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row>
    <row r="95" spans="1:229" ht="12"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29"/>
      <c r="AW95" s="29"/>
      <c r="AX95" s="29"/>
      <c r="AY95" s="29"/>
      <c r="AZ95" s="29"/>
      <c r="BA95" s="29"/>
      <c r="BB95" s="29"/>
      <c r="BC95" s="29"/>
      <c r="BD95" s="29"/>
      <c r="BE95" s="29"/>
      <c r="BF95" s="29"/>
      <c r="BG95" s="2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row>
    <row r="96" spans="1:229" ht="12"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29"/>
      <c r="AW96" s="29"/>
      <c r="AX96" s="29"/>
      <c r="AY96" s="29"/>
      <c r="AZ96" s="29"/>
      <c r="BA96" s="29"/>
      <c r="BB96" s="29"/>
      <c r="BC96" s="29"/>
      <c r="BD96" s="29"/>
      <c r="BE96" s="29"/>
      <c r="BF96" s="29"/>
      <c r="BG96" s="2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row>
    <row r="97" spans="1:229" ht="12"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29"/>
      <c r="AW97" s="29"/>
      <c r="AX97" s="29"/>
      <c r="AY97" s="29"/>
      <c r="AZ97" s="29"/>
      <c r="BA97" s="29"/>
      <c r="BB97" s="29"/>
      <c r="BC97" s="29"/>
      <c r="BD97" s="29"/>
      <c r="BE97" s="29"/>
      <c r="BF97" s="29"/>
      <c r="BG97" s="2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row>
    <row r="98" spans="1:229" ht="12"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29"/>
      <c r="AW98" s="29"/>
      <c r="AX98" s="29"/>
      <c r="AY98" s="29"/>
      <c r="AZ98" s="29"/>
      <c r="BA98" s="29"/>
      <c r="BB98" s="29"/>
      <c r="BC98" s="29"/>
      <c r="BD98" s="29"/>
      <c r="BE98" s="29"/>
      <c r="BF98" s="29"/>
      <c r="BG98" s="2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row>
    <row r="99" spans="1:229" ht="12"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29"/>
      <c r="AW99" s="29"/>
      <c r="AX99" s="29"/>
      <c r="AY99" s="29"/>
      <c r="AZ99" s="29"/>
      <c r="BA99" s="29"/>
      <c r="BB99" s="29"/>
      <c r="BC99" s="29"/>
      <c r="BD99" s="29"/>
      <c r="BE99" s="29"/>
      <c r="BF99" s="29"/>
      <c r="BG99" s="2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row>
    <row r="100" spans="1:229" ht="12"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29"/>
      <c r="AW100" s="29"/>
      <c r="AX100" s="29"/>
      <c r="AY100" s="29"/>
      <c r="AZ100" s="29"/>
      <c r="BA100" s="29"/>
      <c r="BB100" s="29"/>
      <c r="BC100" s="29"/>
      <c r="BD100" s="29"/>
      <c r="BE100" s="29"/>
      <c r="BF100" s="29"/>
      <c r="BG100" s="2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row>
    <row r="101" spans="1:229" ht="12"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29"/>
      <c r="AW101" s="29"/>
      <c r="AX101" s="29"/>
      <c r="AY101" s="29"/>
      <c r="AZ101" s="29"/>
      <c r="BA101" s="29"/>
      <c r="BB101" s="29"/>
      <c r="BC101" s="29"/>
      <c r="BD101" s="29"/>
      <c r="BE101" s="29"/>
      <c r="BF101" s="29"/>
      <c r="BG101" s="2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row>
    <row r="102" spans="1:229" ht="12"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29"/>
      <c r="AW102" s="29"/>
      <c r="AX102" s="29"/>
      <c r="AY102" s="29"/>
      <c r="AZ102" s="29"/>
      <c r="BA102" s="29"/>
      <c r="BB102" s="29"/>
      <c r="BC102" s="29"/>
      <c r="BD102" s="29"/>
      <c r="BE102" s="29"/>
      <c r="BF102" s="29"/>
      <c r="BG102" s="2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row>
    <row r="103" spans="1:229" ht="12"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29"/>
      <c r="AW103" s="29"/>
      <c r="AX103" s="29"/>
      <c r="AY103" s="29"/>
      <c r="AZ103" s="29"/>
      <c r="BA103" s="29"/>
      <c r="BB103" s="29"/>
      <c r="BC103" s="29"/>
      <c r="BD103" s="29"/>
      <c r="BE103" s="29"/>
      <c r="BF103" s="29"/>
      <c r="BG103" s="2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row>
    <row r="104" spans="1:229" ht="12"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29"/>
      <c r="AW104" s="29"/>
      <c r="AX104" s="29"/>
      <c r="AY104" s="29"/>
      <c r="AZ104" s="29"/>
      <c r="BA104" s="29"/>
      <c r="BB104" s="29"/>
      <c r="BC104" s="29"/>
      <c r="BD104" s="29"/>
      <c r="BE104" s="29"/>
      <c r="BF104" s="29"/>
      <c r="BG104" s="2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row>
    <row r="105" spans="1:229" ht="12"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29"/>
      <c r="AW105" s="29"/>
      <c r="AX105" s="29"/>
      <c r="AY105" s="29"/>
      <c r="AZ105" s="29"/>
      <c r="BA105" s="29"/>
      <c r="BB105" s="29"/>
      <c r="BC105" s="29"/>
      <c r="BD105" s="29"/>
      <c r="BE105" s="29"/>
      <c r="BF105" s="29"/>
      <c r="BG105" s="2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row>
    <row r="106" spans="1:229" ht="12"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29"/>
      <c r="AW106" s="29"/>
      <c r="AX106" s="29"/>
      <c r="AY106" s="29"/>
      <c r="AZ106" s="29"/>
      <c r="BA106" s="29"/>
      <c r="BB106" s="29"/>
      <c r="BC106" s="29"/>
      <c r="BD106" s="29"/>
      <c r="BE106" s="29"/>
      <c r="BF106" s="29"/>
      <c r="BG106" s="2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row>
    <row r="107" spans="1:229" ht="12"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29"/>
      <c r="AW107" s="29"/>
      <c r="AX107" s="29"/>
      <c r="AY107" s="29"/>
      <c r="AZ107" s="29"/>
      <c r="BA107" s="29"/>
      <c r="BB107" s="29"/>
      <c r="BC107" s="29"/>
      <c r="BD107" s="29"/>
      <c r="BE107" s="29"/>
      <c r="BF107" s="29"/>
      <c r="BG107" s="2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row>
    <row r="108" spans="1:229" ht="12"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29"/>
      <c r="AW108" s="29"/>
      <c r="AX108" s="29"/>
      <c r="AY108" s="29"/>
      <c r="AZ108" s="29"/>
      <c r="BA108" s="29"/>
      <c r="BB108" s="29"/>
      <c r="BC108" s="29"/>
      <c r="BD108" s="29"/>
      <c r="BE108" s="29"/>
      <c r="BF108" s="29"/>
      <c r="BG108" s="2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row>
    <row r="109" spans="1:229" ht="12"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29"/>
      <c r="AW109" s="29"/>
      <c r="AX109" s="29"/>
      <c r="AY109" s="29"/>
      <c r="AZ109" s="29"/>
      <c r="BA109" s="29"/>
      <c r="BB109" s="29"/>
      <c r="BC109" s="29"/>
      <c r="BD109" s="29"/>
      <c r="BE109" s="29"/>
      <c r="BF109" s="29"/>
      <c r="BG109" s="2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row>
    <row r="110" spans="1:229" ht="12"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29"/>
      <c r="AW110" s="29"/>
      <c r="AX110" s="29"/>
      <c r="AY110" s="29"/>
      <c r="AZ110" s="29"/>
      <c r="BA110" s="29"/>
      <c r="BB110" s="29"/>
      <c r="BC110" s="29"/>
      <c r="BD110" s="29"/>
      <c r="BE110" s="29"/>
      <c r="BF110" s="29"/>
      <c r="BG110" s="2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row>
    <row r="111" spans="1:229" ht="12"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29"/>
      <c r="AW111" s="29"/>
      <c r="AX111" s="29"/>
      <c r="AY111" s="29"/>
      <c r="AZ111" s="29"/>
      <c r="BA111" s="29"/>
      <c r="BB111" s="29"/>
      <c r="BC111" s="29"/>
      <c r="BD111" s="29"/>
      <c r="BE111" s="29"/>
      <c r="BF111" s="29"/>
      <c r="BG111" s="2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row>
    <row r="112" spans="1:229" ht="12"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29"/>
      <c r="AW112" s="29"/>
      <c r="AX112" s="29"/>
      <c r="AY112" s="29"/>
      <c r="AZ112" s="29"/>
      <c r="BA112" s="29"/>
      <c r="BB112" s="29"/>
      <c r="BC112" s="29"/>
      <c r="BD112" s="29"/>
      <c r="BE112" s="29"/>
      <c r="BF112" s="29"/>
      <c r="BG112" s="2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row>
    <row r="113" spans="1:229" ht="12"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29"/>
      <c r="AW113" s="29"/>
      <c r="AX113" s="29"/>
      <c r="AY113" s="29"/>
      <c r="AZ113" s="29"/>
      <c r="BA113" s="29"/>
      <c r="BB113" s="29"/>
      <c r="BC113" s="29"/>
      <c r="BD113" s="29"/>
      <c r="BE113" s="29"/>
      <c r="BF113" s="29"/>
      <c r="BG113" s="2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row>
    <row r="114" spans="1:229" ht="12"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29"/>
      <c r="AW114" s="29"/>
      <c r="AX114" s="29"/>
      <c r="AY114" s="29"/>
      <c r="AZ114" s="29"/>
      <c r="BA114" s="29"/>
      <c r="BB114" s="29"/>
      <c r="BC114" s="29"/>
      <c r="BD114" s="29"/>
      <c r="BE114" s="29"/>
      <c r="BF114" s="29"/>
      <c r="BG114" s="2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row>
    <row r="115" spans="1:229" ht="12"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29"/>
      <c r="AW115" s="29"/>
      <c r="AX115" s="29"/>
      <c r="AY115" s="29"/>
      <c r="AZ115" s="29"/>
      <c r="BA115" s="29"/>
      <c r="BB115" s="29"/>
      <c r="BC115" s="29"/>
      <c r="BD115" s="29"/>
      <c r="BE115" s="29"/>
      <c r="BF115" s="29"/>
      <c r="BG115" s="2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row>
    <row r="116" spans="1:229" ht="12"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29"/>
      <c r="AW116" s="29"/>
      <c r="AX116" s="29"/>
      <c r="AY116" s="29"/>
      <c r="AZ116" s="29"/>
      <c r="BA116" s="29"/>
      <c r="BB116" s="29"/>
      <c r="BC116" s="29"/>
      <c r="BD116" s="29"/>
      <c r="BE116" s="29"/>
      <c r="BF116" s="29"/>
      <c r="BG116" s="2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row>
    <row r="117" spans="1:229" ht="12"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29"/>
      <c r="AW117" s="29"/>
      <c r="AX117" s="29"/>
      <c r="AY117" s="29"/>
      <c r="AZ117" s="29"/>
      <c r="BA117" s="29"/>
      <c r="BB117" s="29"/>
      <c r="BC117" s="29"/>
      <c r="BD117" s="29"/>
      <c r="BE117" s="29"/>
      <c r="BF117" s="29"/>
      <c r="BG117" s="2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row>
    <row r="118" spans="1:229" ht="12"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29"/>
      <c r="AW118" s="29"/>
      <c r="AX118" s="29"/>
      <c r="AY118" s="29"/>
      <c r="AZ118" s="29"/>
      <c r="BA118" s="29"/>
      <c r="BB118" s="29"/>
      <c r="BC118" s="29"/>
      <c r="BD118" s="29"/>
      <c r="BE118" s="29"/>
      <c r="BF118" s="29"/>
      <c r="BG118" s="2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row>
    <row r="119" spans="1:229" ht="12"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29"/>
      <c r="AW119" s="29"/>
      <c r="AX119" s="29"/>
      <c r="AY119" s="29"/>
      <c r="AZ119" s="29"/>
      <c r="BA119" s="29"/>
      <c r="BB119" s="29"/>
      <c r="BC119" s="29"/>
      <c r="BD119" s="29"/>
      <c r="BE119" s="29"/>
      <c r="BF119" s="29"/>
      <c r="BG119" s="2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row>
    <row r="120" spans="1:229" ht="12"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29"/>
      <c r="AW120" s="29"/>
      <c r="AX120" s="29"/>
      <c r="AY120" s="29"/>
      <c r="AZ120" s="29"/>
      <c r="BA120" s="29"/>
      <c r="BB120" s="29"/>
      <c r="BC120" s="29"/>
      <c r="BD120" s="29"/>
      <c r="BE120" s="29"/>
      <c r="BF120" s="29"/>
      <c r="BG120" s="2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row>
    <row r="121" spans="1:229" ht="12"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29"/>
      <c r="AW121" s="29"/>
      <c r="AX121" s="29"/>
      <c r="AY121" s="29"/>
      <c r="AZ121" s="29"/>
      <c r="BA121" s="29"/>
      <c r="BB121" s="29"/>
      <c r="BC121" s="29"/>
      <c r="BD121" s="29"/>
      <c r="BE121" s="29"/>
      <c r="BF121" s="29"/>
      <c r="BG121" s="2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row>
    <row r="122" spans="1:229"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29"/>
      <c r="AW122" s="29"/>
      <c r="AX122" s="29"/>
      <c r="AY122" s="29"/>
      <c r="AZ122" s="29"/>
      <c r="BA122" s="29"/>
      <c r="BB122" s="29"/>
      <c r="BC122" s="29"/>
      <c r="BD122" s="29"/>
      <c r="BE122" s="29"/>
      <c r="BF122" s="29"/>
      <c r="BG122" s="2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row>
    <row r="123" spans="1:229"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29"/>
      <c r="AW123" s="29"/>
      <c r="AX123" s="29"/>
      <c r="AY123" s="29"/>
      <c r="AZ123" s="29"/>
      <c r="BA123" s="29"/>
      <c r="BB123" s="29"/>
      <c r="BC123" s="29"/>
      <c r="BD123" s="29"/>
      <c r="BE123" s="29"/>
      <c r="BF123" s="29"/>
      <c r="BG123" s="2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row>
    <row r="124" spans="1:229"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29"/>
      <c r="AW124" s="29"/>
      <c r="AX124" s="29"/>
      <c r="AY124" s="29"/>
      <c r="AZ124" s="29"/>
      <c r="BA124" s="29"/>
      <c r="BB124" s="29"/>
      <c r="BC124" s="29"/>
      <c r="BD124" s="29"/>
      <c r="BE124" s="29"/>
      <c r="BF124" s="29"/>
      <c r="BG124" s="2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row>
    <row r="125" spans="1:229"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29"/>
      <c r="AW125" s="29"/>
      <c r="AX125" s="29"/>
      <c r="AY125" s="29"/>
      <c r="AZ125" s="29"/>
      <c r="BA125" s="29"/>
      <c r="BB125" s="29"/>
      <c r="BC125" s="29"/>
      <c r="BD125" s="29"/>
      <c r="BE125" s="29"/>
      <c r="BF125" s="29"/>
      <c r="BG125" s="2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row>
    <row r="126" spans="1:229"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9"/>
      <c r="AW126" s="29"/>
      <c r="AX126" s="29"/>
      <c r="AY126" s="29"/>
      <c r="AZ126" s="29"/>
      <c r="BA126" s="29"/>
      <c r="BB126" s="29"/>
      <c r="BC126" s="29"/>
      <c r="BD126" s="29"/>
      <c r="BE126" s="29"/>
      <c r="BF126" s="29"/>
      <c r="BG126" s="2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row>
    <row r="127" spans="1:229"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29"/>
      <c r="AW127" s="29"/>
      <c r="AX127" s="29"/>
      <c r="AY127" s="29"/>
      <c r="AZ127" s="29"/>
      <c r="BA127" s="29"/>
      <c r="BB127" s="29"/>
      <c r="BC127" s="29"/>
      <c r="BD127" s="29"/>
      <c r="BE127" s="29"/>
      <c r="BF127" s="29"/>
      <c r="BG127" s="2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row>
    <row r="128" spans="1:229"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29"/>
      <c r="AW128" s="29"/>
      <c r="AX128" s="29"/>
      <c r="AY128" s="29"/>
      <c r="AZ128" s="29"/>
      <c r="BA128" s="29"/>
      <c r="BB128" s="29"/>
      <c r="BC128" s="29"/>
      <c r="BD128" s="29"/>
      <c r="BE128" s="29"/>
      <c r="BF128" s="29"/>
      <c r="BG128" s="2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row>
    <row r="129" spans="1:229"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29"/>
      <c r="AW129" s="29"/>
      <c r="AX129" s="29"/>
      <c r="AY129" s="29"/>
      <c r="AZ129" s="29"/>
      <c r="BA129" s="29"/>
      <c r="BB129" s="29"/>
      <c r="BC129" s="29"/>
      <c r="BD129" s="29"/>
      <c r="BE129" s="29"/>
      <c r="BF129" s="29"/>
      <c r="BG129" s="2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row>
    <row r="130" spans="1:229"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29"/>
      <c r="AW130" s="29"/>
      <c r="AX130" s="29"/>
      <c r="AY130" s="29"/>
      <c r="AZ130" s="29"/>
      <c r="BA130" s="29"/>
      <c r="BB130" s="29"/>
      <c r="BC130" s="29"/>
      <c r="BD130" s="29"/>
      <c r="BE130" s="29"/>
      <c r="BF130" s="29"/>
      <c r="BG130" s="2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row>
    <row r="131" spans="1:229"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29"/>
      <c r="AW131" s="29"/>
      <c r="AX131" s="29"/>
      <c r="AY131" s="29"/>
      <c r="AZ131" s="29"/>
      <c r="BA131" s="29"/>
      <c r="BB131" s="29"/>
      <c r="BC131" s="29"/>
      <c r="BD131" s="29"/>
      <c r="BE131" s="29"/>
      <c r="BF131" s="29"/>
      <c r="BG131" s="2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row>
    <row r="132" spans="1:229"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29"/>
      <c r="AW132" s="29"/>
      <c r="AX132" s="29"/>
      <c r="AY132" s="29"/>
      <c r="AZ132" s="29"/>
      <c r="BA132" s="29"/>
      <c r="BB132" s="29"/>
      <c r="BC132" s="29"/>
      <c r="BD132" s="29"/>
      <c r="BE132" s="29"/>
      <c r="BF132" s="29"/>
      <c r="BG132" s="2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row>
    <row r="133" spans="1:229"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29"/>
      <c r="AW133" s="29"/>
      <c r="AX133" s="29"/>
      <c r="AY133" s="29"/>
      <c r="AZ133" s="29"/>
      <c r="BA133" s="29"/>
      <c r="BB133" s="29"/>
      <c r="BC133" s="29"/>
      <c r="BD133" s="29"/>
      <c r="BE133" s="29"/>
      <c r="BF133" s="29"/>
      <c r="BG133" s="2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row>
    <row r="134" spans="1:229"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29"/>
      <c r="AW134" s="29"/>
      <c r="AX134" s="29"/>
      <c r="AY134" s="29"/>
      <c r="AZ134" s="29"/>
      <c r="BA134" s="29"/>
      <c r="BB134" s="29"/>
      <c r="BC134" s="29"/>
      <c r="BD134" s="29"/>
      <c r="BE134" s="29"/>
      <c r="BF134" s="29"/>
      <c r="BG134" s="2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row>
    <row r="135" spans="1:229"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29"/>
      <c r="AW135" s="29"/>
      <c r="AX135" s="29"/>
      <c r="AY135" s="29"/>
      <c r="AZ135" s="29"/>
      <c r="BA135" s="29"/>
      <c r="BB135" s="29"/>
      <c r="BC135" s="29"/>
      <c r="BD135" s="29"/>
      <c r="BE135" s="29"/>
      <c r="BF135" s="29"/>
      <c r="BG135" s="2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row>
    <row r="136" spans="1:229"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29"/>
      <c r="AW136" s="29"/>
      <c r="AX136" s="29"/>
      <c r="AY136" s="29"/>
      <c r="AZ136" s="29"/>
      <c r="BA136" s="29"/>
      <c r="BB136" s="29"/>
      <c r="BC136" s="29"/>
      <c r="BD136" s="29"/>
      <c r="BE136" s="29"/>
      <c r="BF136" s="29"/>
      <c r="BG136" s="2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row>
    <row r="137" spans="1:229"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29"/>
      <c r="AW137" s="29"/>
      <c r="AX137" s="29"/>
      <c r="AY137" s="29"/>
      <c r="AZ137" s="29"/>
      <c r="BA137" s="29"/>
      <c r="BB137" s="29"/>
      <c r="BC137" s="29"/>
      <c r="BD137" s="29"/>
      <c r="BE137" s="29"/>
      <c r="BF137" s="29"/>
      <c r="BG137" s="2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row>
    <row r="138" spans="1:229" ht="12"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29"/>
      <c r="AW138" s="29"/>
      <c r="AX138" s="29"/>
      <c r="AY138" s="29"/>
      <c r="AZ138" s="29"/>
      <c r="BA138" s="29"/>
      <c r="BB138" s="29"/>
      <c r="BC138" s="29"/>
      <c r="BD138" s="29"/>
      <c r="BE138" s="29"/>
      <c r="BF138" s="29"/>
      <c r="BG138" s="2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row>
    <row r="139" spans="1:229" ht="12"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29"/>
      <c r="AW139" s="29"/>
      <c r="AX139" s="29"/>
      <c r="AY139" s="29"/>
      <c r="AZ139" s="29"/>
      <c r="BA139" s="29"/>
      <c r="BB139" s="29"/>
      <c r="BC139" s="29"/>
      <c r="BD139" s="29"/>
      <c r="BE139" s="29"/>
      <c r="BF139" s="29"/>
      <c r="BG139" s="2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row>
    <row r="140" spans="1:229" ht="12"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29"/>
      <c r="AW140" s="29"/>
      <c r="AX140" s="29"/>
      <c r="AY140" s="29"/>
      <c r="AZ140" s="29"/>
      <c r="BA140" s="29"/>
      <c r="BB140" s="29"/>
      <c r="BC140" s="29"/>
      <c r="BD140" s="29"/>
      <c r="BE140" s="29"/>
      <c r="BF140" s="29"/>
      <c r="BG140" s="2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row>
    <row r="141" spans="1:229" ht="12"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29"/>
      <c r="AW141" s="29"/>
      <c r="AX141" s="29"/>
      <c r="AY141" s="29"/>
      <c r="AZ141" s="29"/>
      <c r="BA141" s="29"/>
      <c r="BB141" s="29"/>
      <c r="BC141" s="29"/>
      <c r="BD141" s="29"/>
      <c r="BE141" s="29"/>
      <c r="BF141" s="29"/>
      <c r="BG141" s="2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row>
    <row r="142" spans="1:229" ht="12"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29"/>
      <c r="AW142" s="29"/>
      <c r="AX142" s="29"/>
      <c r="AY142" s="29"/>
      <c r="AZ142" s="29"/>
      <c r="BA142" s="29"/>
      <c r="BB142" s="29"/>
      <c r="BC142" s="29"/>
      <c r="BD142" s="29"/>
      <c r="BE142" s="29"/>
      <c r="BF142" s="29"/>
      <c r="BG142" s="2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row>
    <row r="143" spans="1:229" ht="12"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29"/>
      <c r="AW143" s="29"/>
      <c r="AX143" s="29"/>
      <c r="AY143" s="29"/>
      <c r="AZ143" s="29"/>
      <c r="BA143" s="29"/>
      <c r="BB143" s="29"/>
      <c r="BC143" s="29"/>
      <c r="BD143" s="29"/>
      <c r="BE143" s="29"/>
      <c r="BF143" s="29"/>
      <c r="BG143" s="2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row>
    <row r="144" spans="1:229" ht="12"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29"/>
      <c r="AW144" s="29"/>
      <c r="AX144" s="29"/>
      <c r="AY144" s="29"/>
      <c r="AZ144" s="29"/>
      <c r="BA144" s="29"/>
      <c r="BB144" s="29"/>
      <c r="BC144" s="29"/>
      <c r="BD144" s="29"/>
      <c r="BE144" s="29"/>
      <c r="BF144" s="29"/>
      <c r="BG144" s="2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row>
    <row r="145" spans="1:229" ht="12"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29"/>
      <c r="AW145" s="29"/>
      <c r="AX145" s="29"/>
      <c r="AY145" s="29"/>
      <c r="AZ145" s="29"/>
      <c r="BA145" s="29"/>
      <c r="BB145" s="29"/>
      <c r="BC145" s="29"/>
      <c r="BD145" s="29"/>
      <c r="BE145" s="29"/>
      <c r="BF145" s="29"/>
      <c r="BG145" s="2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row>
    <row r="146" spans="1:229" ht="12"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29"/>
      <c r="AW146" s="29"/>
      <c r="AX146" s="29"/>
      <c r="AY146" s="29"/>
      <c r="AZ146" s="29"/>
      <c r="BA146" s="29"/>
      <c r="BB146" s="29"/>
      <c r="BC146" s="29"/>
      <c r="BD146" s="29"/>
      <c r="BE146" s="29"/>
      <c r="BF146" s="29"/>
      <c r="BG146" s="2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row>
    <row r="147" spans="1:229" ht="12"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29"/>
      <c r="AW147" s="29"/>
      <c r="AX147" s="29"/>
      <c r="AY147" s="29"/>
      <c r="AZ147" s="29"/>
      <c r="BA147" s="29"/>
      <c r="BB147" s="29"/>
      <c r="BC147" s="29"/>
      <c r="BD147" s="29"/>
      <c r="BE147" s="29"/>
      <c r="BF147" s="29"/>
      <c r="BG147" s="2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row>
    <row r="148" spans="1:229" ht="12"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29"/>
      <c r="AW148" s="29"/>
      <c r="AX148" s="29"/>
      <c r="AY148" s="29"/>
      <c r="AZ148" s="29"/>
      <c r="BA148" s="29"/>
      <c r="BB148" s="29"/>
      <c r="BC148" s="29"/>
      <c r="BD148" s="29"/>
      <c r="BE148" s="29"/>
      <c r="BF148" s="29"/>
      <c r="BG148" s="2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row>
    <row r="149" spans="1:229" ht="12"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29"/>
      <c r="AW149" s="29"/>
      <c r="AX149" s="29"/>
      <c r="AY149" s="29"/>
      <c r="AZ149" s="29"/>
      <c r="BA149" s="29"/>
      <c r="BB149" s="29"/>
      <c r="BC149" s="29"/>
      <c r="BD149" s="29"/>
      <c r="BE149" s="29"/>
      <c r="BF149" s="29"/>
      <c r="BG149" s="2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row>
    <row r="150" spans="1:229" ht="12"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29"/>
      <c r="AW150" s="29"/>
      <c r="AX150" s="29"/>
      <c r="AY150" s="29"/>
      <c r="AZ150" s="29"/>
      <c r="BA150" s="29"/>
      <c r="BB150" s="29"/>
      <c r="BC150" s="29"/>
      <c r="BD150" s="29"/>
      <c r="BE150" s="29"/>
      <c r="BF150" s="29"/>
      <c r="BG150" s="2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row>
    <row r="151" spans="1:229" ht="12"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29"/>
      <c r="AW151" s="29"/>
      <c r="AX151" s="29"/>
      <c r="AY151" s="29"/>
      <c r="AZ151" s="29"/>
      <c r="BA151" s="29"/>
      <c r="BB151" s="29"/>
      <c r="BC151" s="29"/>
      <c r="BD151" s="29"/>
      <c r="BE151" s="29"/>
      <c r="BF151" s="29"/>
      <c r="BG151" s="2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row>
    <row r="152" spans="1:229" ht="12"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29"/>
      <c r="AW152" s="29"/>
      <c r="AX152" s="29"/>
      <c r="AY152" s="29"/>
      <c r="AZ152" s="29"/>
      <c r="BA152" s="29"/>
      <c r="BB152" s="29"/>
      <c r="BC152" s="29"/>
      <c r="BD152" s="29"/>
      <c r="BE152" s="29"/>
      <c r="BF152" s="29"/>
      <c r="BG152" s="2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row>
    <row r="153" spans="1:229" ht="12"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29"/>
      <c r="AW153" s="29"/>
      <c r="AX153" s="29"/>
      <c r="AY153" s="29"/>
      <c r="AZ153" s="29"/>
      <c r="BA153" s="29"/>
      <c r="BB153" s="29"/>
      <c r="BC153" s="29"/>
      <c r="BD153" s="29"/>
      <c r="BE153" s="29"/>
      <c r="BF153" s="29"/>
      <c r="BG153" s="2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row>
    <row r="154" spans="1:229" ht="12"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29"/>
      <c r="AW154" s="29"/>
      <c r="AX154" s="29"/>
      <c r="AY154" s="29"/>
      <c r="AZ154" s="29"/>
      <c r="BA154" s="29"/>
      <c r="BB154" s="29"/>
      <c r="BC154" s="29"/>
      <c r="BD154" s="29"/>
      <c r="BE154" s="29"/>
      <c r="BF154" s="29"/>
      <c r="BG154" s="2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row>
    <row r="155" spans="1:229" ht="12"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29"/>
      <c r="AW155" s="29"/>
      <c r="AX155" s="29"/>
      <c r="AY155" s="29"/>
      <c r="AZ155" s="29"/>
      <c r="BA155" s="29"/>
      <c r="BB155" s="29"/>
      <c r="BC155" s="29"/>
      <c r="BD155" s="29"/>
      <c r="BE155" s="29"/>
      <c r="BF155" s="29"/>
      <c r="BG155" s="2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row>
    <row r="156" spans="1:229" ht="12"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29"/>
      <c r="AW156" s="29"/>
      <c r="AX156" s="29"/>
      <c r="AY156" s="29"/>
      <c r="AZ156" s="29"/>
      <c r="BA156" s="29"/>
      <c r="BB156" s="29"/>
      <c r="BC156" s="29"/>
      <c r="BD156" s="29"/>
      <c r="BE156" s="29"/>
      <c r="BF156" s="29"/>
      <c r="BG156" s="2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row>
    <row r="157" spans="1:229" ht="12"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29"/>
      <c r="AW157" s="29"/>
      <c r="AX157" s="29"/>
      <c r="AY157" s="29"/>
      <c r="AZ157" s="29"/>
      <c r="BA157" s="29"/>
      <c r="BB157" s="29"/>
      <c r="BC157" s="29"/>
      <c r="BD157" s="29"/>
      <c r="BE157" s="29"/>
      <c r="BF157" s="29"/>
      <c r="BG157" s="2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row>
    <row r="158" spans="1:229" ht="12"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29"/>
      <c r="AW158" s="29"/>
      <c r="AX158" s="29"/>
      <c r="AY158" s="29"/>
      <c r="AZ158" s="29"/>
      <c r="BA158" s="29"/>
      <c r="BB158" s="29"/>
      <c r="BC158" s="29"/>
      <c r="BD158" s="29"/>
      <c r="BE158" s="29"/>
      <c r="BF158" s="29"/>
      <c r="BG158" s="2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row>
    <row r="159" spans="1:229" ht="12"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29"/>
      <c r="AW159" s="29"/>
      <c r="AX159" s="29"/>
      <c r="AY159" s="29"/>
      <c r="AZ159" s="29"/>
      <c r="BA159" s="29"/>
      <c r="BB159" s="29"/>
      <c r="BC159" s="29"/>
      <c r="BD159" s="29"/>
      <c r="BE159" s="29"/>
      <c r="BF159" s="29"/>
      <c r="BG159" s="2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row>
    <row r="160" spans="1:229" ht="12"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29"/>
      <c r="AW160" s="29"/>
      <c r="AX160" s="29"/>
      <c r="AY160" s="29"/>
      <c r="AZ160" s="29"/>
      <c r="BA160" s="29"/>
      <c r="BB160" s="29"/>
      <c r="BC160" s="29"/>
      <c r="BD160" s="29"/>
      <c r="BE160" s="29"/>
      <c r="BF160" s="29"/>
      <c r="BG160" s="2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row>
    <row r="161" spans="1:229" ht="12"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29"/>
      <c r="AW161" s="29"/>
      <c r="AX161" s="29"/>
      <c r="AY161" s="29"/>
      <c r="AZ161" s="29"/>
      <c r="BA161" s="29"/>
      <c r="BB161" s="29"/>
      <c r="BC161" s="29"/>
      <c r="BD161" s="29"/>
      <c r="BE161" s="29"/>
      <c r="BF161" s="29"/>
      <c r="BG161" s="2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row>
    <row r="162" spans="1:229" ht="12"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29"/>
      <c r="AW162" s="29"/>
      <c r="AX162" s="29"/>
      <c r="AY162" s="29"/>
      <c r="AZ162" s="29"/>
      <c r="BA162" s="29"/>
      <c r="BB162" s="29"/>
      <c r="BC162" s="29"/>
      <c r="BD162" s="29"/>
      <c r="BE162" s="29"/>
      <c r="BF162" s="29"/>
      <c r="BG162" s="2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row>
    <row r="163" spans="1:229" ht="12"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29"/>
      <c r="AW163" s="29"/>
      <c r="AX163" s="29"/>
      <c r="AY163" s="29"/>
      <c r="AZ163" s="29"/>
      <c r="BA163" s="29"/>
      <c r="BB163" s="29"/>
      <c r="BC163" s="29"/>
      <c r="BD163" s="29"/>
      <c r="BE163" s="29"/>
      <c r="BF163" s="29"/>
      <c r="BG163" s="2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row>
    <row r="164" spans="1:229" ht="12"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29"/>
      <c r="AW164" s="29"/>
      <c r="AX164" s="29"/>
      <c r="AY164" s="29"/>
      <c r="AZ164" s="29"/>
      <c r="BA164" s="29"/>
      <c r="BB164" s="29"/>
      <c r="BC164" s="29"/>
      <c r="BD164" s="29"/>
      <c r="BE164" s="29"/>
      <c r="BF164" s="29"/>
      <c r="BG164" s="2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row>
    <row r="165" spans="1:229" ht="12"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29"/>
      <c r="AW165" s="29"/>
      <c r="AX165" s="29"/>
      <c r="AY165" s="29"/>
      <c r="AZ165" s="29"/>
      <c r="BA165" s="29"/>
      <c r="BB165" s="29"/>
      <c r="BC165" s="29"/>
      <c r="BD165" s="29"/>
      <c r="BE165" s="29"/>
      <c r="BF165" s="29"/>
      <c r="BG165" s="2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row>
    <row r="166" spans="1:229" ht="12"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29"/>
      <c r="AW166" s="29"/>
      <c r="AX166" s="29"/>
      <c r="AY166" s="29"/>
      <c r="AZ166" s="29"/>
      <c r="BA166" s="29"/>
      <c r="BB166" s="29"/>
      <c r="BC166" s="29"/>
      <c r="BD166" s="29"/>
      <c r="BE166" s="29"/>
      <c r="BF166" s="29"/>
      <c r="BG166" s="2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row>
    <row r="167" spans="1:229" ht="12"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29"/>
      <c r="AW167" s="29"/>
      <c r="AX167" s="29"/>
      <c r="AY167" s="29"/>
      <c r="AZ167" s="29"/>
      <c r="BA167" s="29"/>
      <c r="BB167" s="29"/>
      <c r="BC167" s="29"/>
      <c r="BD167" s="29"/>
      <c r="BE167" s="29"/>
      <c r="BF167" s="29"/>
      <c r="BG167" s="2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row>
    <row r="168" spans="1:229" ht="12"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29"/>
      <c r="AW168" s="29"/>
      <c r="AX168" s="29"/>
      <c r="AY168" s="29"/>
      <c r="AZ168" s="29"/>
      <c r="BA168" s="29"/>
      <c r="BB168" s="29"/>
      <c r="BC168" s="29"/>
      <c r="BD168" s="29"/>
      <c r="BE168" s="29"/>
      <c r="BF168" s="29"/>
      <c r="BG168" s="2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row>
    <row r="169" spans="1:229" ht="12"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29"/>
      <c r="AW169" s="29"/>
      <c r="AX169" s="29"/>
      <c r="AY169" s="29"/>
      <c r="AZ169" s="29"/>
      <c r="BA169" s="29"/>
      <c r="BB169" s="29"/>
      <c r="BC169" s="29"/>
      <c r="BD169" s="29"/>
      <c r="BE169" s="29"/>
      <c r="BF169" s="29"/>
      <c r="BG169" s="2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row>
    <row r="170" spans="1:229" ht="12"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29"/>
      <c r="AW170" s="29"/>
      <c r="AX170" s="29"/>
      <c r="AY170" s="29"/>
      <c r="AZ170" s="29"/>
      <c r="BA170" s="29"/>
      <c r="BB170" s="29"/>
      <c r="BC170" s="29"/>
      <c r="BD170" s="29"/>
      <c r="BE170" s="29"/>
      <c r="BF170" s="29"/>
      <c r="BG170" s="2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row>
    <row r="171" spans="1:229" ht="12"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29"/>
      <c r="AW171" s="29"/>
      <c r="AX171" s="29"/>
      <c r="AY171" s="29"/>
      <c r="AZ171" s="29"/>
      <c r="BA171" s="29"/>
      <c r="BB171" s="29"/>
      <c r="BC171" s="29"/>
      <c r="BD171" s="29"/>
      <c r="BE171" s="29"/>
      <c r="BF171" s="29"/>
      <c r="BG171" s="2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row>
    <row r="172" spans="1:229" ht="12"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29"/>
      <c r="AW172" s="29"/>
      <c r="AX172" s="29"/>
      <c r="AY172" s="29"/>
      <c r="AZ172" s="29"/>
      <c r="BA172" s="29"/>
      <c r="BB172" s="29"/>
      <c r="BC172" s="29"/>
      <c r="BD172" s="29"/>
      <c r="BE172" s="29"/>
      <c r="BF172" s="29"/>
      <c r="BG172" s="2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row>
    <row r="173" spans="1:229" ht="12"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29"/>
      <c r="AW173" s="29"/>
      <c r="AX173" s="29"/>
      <c r="AY173" s="29"/>
      <c r="AZ173" s="29"/>
      <c r="BA173" s="29"/>
      <c r="BB173" s="29"/>
      <c r="BC173" s="29"/>
      <c r="BD173" s="29"/>
      <c r="BE173" s="29"/>
      <c r="BF173" s="29"/>
      <c r="BG173" s="2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row>
    <row r="174" spans="1:229" ht="12"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29"/>
      <c r="AW174" s="29"/>
      <c r="AX174" s="29"/>
      <c r="AY174" s="29"/>
      <c r="AZ174" s="29"/>
      <c r="BA174" s="29"/>
      <c r="BB174" s="29"/>
      <c r="BC174" s="29"/>
      <c r="BD174" s="29"/>
      <c r="BE174" s="29"/>
      <c r="BF174" s="29"/>
      <c r="BG174" s="2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row>
    <row r="175" spans="1:229" ht="12"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29"/>
      <c r="AW175" s="29"/>
      <c r="AX175" s="29"/>
      <c r="AY175" s="29"/>
      <c r="AZ175" s="29"/>
      <c r="BA175" s="29"/>
      <c r="BB175" s="29"/>
      <c r="BC175" s="29"/>
      <c r="BD175" s="29"/>
      <c r="BE175" s="29"/>
      <c r="BF175" s="29"/>
      <c r="BG175" s="2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row>
    <row r="176" spans="1:229" ht="12"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29"/>
      <c r="AW176" s="29"/>
      <c r="AX176" s="29"/>
      <c r="AY176" s="29"/>
      <c r="AZ176" s="29"/>
      <c r="BA176" s="29"/>
      <c r="BB176" s="29"/>
      <c r="BC176" s="29"/>
      <c r="BD176" s="29"/>
      <c r="BE176" s="29"/>
      <c r="BF176" s="29"/>
      <c r="BG176" s="2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row>
    <row r="177" spans="1:229" ht="12"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29"/>
      <c r="AW177" s="29"/>
      <c r="AX177" s="29"/>
      <c r="AY177" s="29"/>
      <c r="AZ177" s="29"/>
      <c r="BA177" s="29"/>
      <c r="BB177" s="29"/>
      <c r="BC177" s="29"/>
      <c r="BD177" s="29"/>
      <c r="BE177" s="29"/>
      <c r="BF177" s="29"/>
      <c r="BG177" s="2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row>
    <row r="178" spans="1:229" ht="12"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29"/>
      <c r="AW178" s="29"/>
      <c r="AX178" s="29"/>
      <c r="AY178" s="29"/>
      <c r="AZ178" s="29"/>
      <c r="BA178" s="29"/>
      <c r="BB178" s="29"/>
      <c r="BC178" s="29"/>
      <c r="BD178" s="29"/>
      <c r="BE178" s="29"/>
      <c r="BF178" s="29"/>
      <c r="BG178" s="2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row>
    <row r="179" spans="1:229" ht="12"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29"/>
      <c r="AW179" s="29"/>
      <c r="AX179" s="29"/>
      <c r="AY179" s="29"/>
      <c r="AZ179" s="29"/>
      <c r="BA179" s="29"/>
      <c r="BB179" s="29"/>
      <c r="BC179" s="29"/>
      <c r="BD179" s="29"/>
      <c r="BE179" s="29"/>
      <c r="BF179" s="29"/>
      <c r="BG179" s="2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row>
    <row r="180" spans="1:229" ht="12"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29"/>
      <c r="AW180" s="29"/>
      <c r="AX180" s="29"/>
      <c r="AY180" s="29"/>
      <c r="AZ180" s="29"/>
      <c r="BA180" s="29"/>
      <c r="BB180" s="29"/>
      <c r="BC180" s="29"/>
      <c r="BD180" s="29"/>
      <c r="BE180" s="29"/>
      <c r="BF180" s="29"/>
      <c r="BG180" s="2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row>
    <row r="181" spans="1:229" ht="12"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29"/>
      <c r="AW181" s="29"/>
      <c r="AX181" s="29"/>
      <c r="AY181" s="29"/>
      <c r="AZ181" s="29"/>
      <c r="BA181" s="29"/>
      <c r="BB181" s="29"/>
      <c r="BC181" s="29"/>
      <c r="BD181" s="29"/>
      <c r="BE181" s="29"/>
      <c r="BF181" s="29"/>
      <c r="BG181" s="2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row>
    <row r="182" spans="1:229" ht="12"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29"/>
      <c r="AW182" s="29"/>
      <c r="AX182" s="29"/>
      <c r="AY182" s="29"/>
      <c r="AZ182" s="29"/>
      <c r="BA182" s="29"/>
      <c r="BB182" s="29"/>
      <c r="BC182" s="29"/>
      <c r="BD182" s="29"/>
      <c r="BE182" s="29"/>
      <c r="BF182" s="29"/>
      <c r="BG182" s="2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row>
    <row r="183" spans="1:229" ht="12"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29"/>
      <c r="AW183" s="29"/>
      <c r="AX183" s="29"/>
      <c r="AY183" s="29"/>
      <c r="AZ183" s="29"/>
      <c r="BA183" s="29"/>
      <c r="BB183" s="29"/>
      <c r="BC183" s="29"/>
      <c r="BD183" s="29"/>
      <c r="BE183" s="29"/>
      <c r="BF183" s="29"/>
      <c r="BG183" s="2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row>
    <row r="184" spans="1:229" ht="12"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29"/>
      <c r="AW184" s="29"/>
      <c r="AX184" s="29"/>
      <c r="AY184" s="29"/>
      <c r="AZ184" s="29"/>
      <c r="BA184" s="29"/>
      <c r="BB184" s="29"/>
      <c r="BC184" s="29"/>
      <c r="BD184" s="29"/>
      <c r="BE184" s="29"/>
      <c r="BF184" s="29"/>
      <c r="BG184" s="2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row>
    <row r="185" spans="1:229" ht="12"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29"/>
      <c r="AW185" s="29"/>
      <c r="AX185" s="29"/>
      <c r="AY185" s="29"/>
      <c r="AZ185" s="29"/>
      <c r="BA185" s="29"/>
      <c r="BB185" s="29"/>
      <c r="BC185" s="29"/>
      <c r="BD185" s="29"/>
      <c r="BE185" s="29"/>
      <c r="BF185" s="29"/>
      <c r="BG185" s="2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row>
    <row r="186" spans="1:229" ht="12"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29"/>
      <c r="AW186" s="29"/>
      <c r="AX186" s="29"/>
      <c r="AY186" s="29"/>
      <c r="AZ186" s="29"/>
      <c r="BA186" s="29"/>
      <c r="BB186" s="29"/>
      <c r="BC186" s="29"/>
      <c r="BD186" s="29"/>
      <c r="BE186" s="29"/>
      <c r="BF186" s="29"/>
      <c r="BG186" s="2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row>
    <row r="187" spans="1:229" ht="12"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29"/>
      <c r="AW187" s="29"/>
      <c r="AX187" s="29"/>
      <c r="AY187" s="29"/>
      <c r="AZ187" s="29"/>
      <c r="BA187" s="29"/>
      <c r="BB187" s="29"/>
      <c r="BC187" s="29"/>
      <c r="BD187" s="29"/>
      <c r="BE187" s="29"/>
      <c r="BF187" s="29"/>
      <c r="BG187" s="2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row>
    <row r="188" spans="1:229" ht="12"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29"/>
      <c r="AW188" s="29"/>
      <c r="AX188" s="29"/>
      <c r="AY188" s="29"/>
      <c r="AZ188" s="29"/>
      <c r="BA188" s="29"/>
      <c r="BB188" s="29"/>
      <c r="BC188" s="29"/>
      <c r="BD188" s="29"/>
      <c r="BE188" s="29"/>
      <c r="BF188" s="29"/>
      <c r="BG188" s="2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row>
    <row r="189" spans="1:229" ht="12"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29"/>
      <c r="AW189" s="29"/>
      <c r="AX189" s="29"/>
      <c r="AY189" s="29"/>
      <c r="AZ189" s="29"/>
      <c r="BA189" s="29"/>
      <c r="BB189" s="29"/>
      <c r="BC189" s="29"/>
      <c r="BD189" s="29"/>
      <c r="BE189" s="29"/>
      <c r="BF189" s="29"/>
      <c r="BG189" s="2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row>
    <row r="190" spans="1:229" ht="12"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29"/>
      <c r="AW190" s="29"/>
      <c r="AX190" s="29"/>
      <c r="AY190" s="29"/>
      <c r="AZ190" s="29"/>
      <c r="BA190" s="29"/>
      <c r="BB190" s="29"/>
      <c r="BC190" s="29"/>
      <c r="BD190" s="29"/>
      <c r="BE190" s="29"/>
      <c r="BF190" s="29"/>
      <c r="BG190" s="2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row>
    <row r="191" spans="1:229" ht="12"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29"/>
      <c r="AW191" s="29"/>
      <c r="AX191" s="29"/>
      <c r="AY191" s="29"/>
      <c r="AZ191" s="29"/>
      <c r="BA191" s="29"/>
      <c r="BB191" s="29"/>
      <c r="BC191" s="29"/>
      <c r="BD191" s="29"/>
      <c r="BE191" s="29"/>
      <c r="BF191" s="29"/>
      <c r="BG191" s="2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row>
    <row r="192" spans="1:229" ht="12"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29"/>
      <c r="AW192" s="29"/>
      <c r="AX192" s="29"/>
      <c r="AY192" s="29"/>
      <c r="AZ192" s="29"/>
      <c r="BA192" s="29"/>
      <c r="BB192" s="29"/>
      <c r="BC192" s="29"/>
      <c r="BD192" s="29"/>
      <c r="BE192" s="29"/>
      <c r="BF192" s="29"/>
      <c r="BG192" s="2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row>
    <row r="193" spans="1:229" ht="12"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29"/>
      <c r="AW193" s="29"/>
      <c r="AX193" s="29"/>
      <c r="AY193" s="29"/>
      <c r="AZ193" s="29"/>
      <c r="BA193" s="29"/>
      <c r="BB193" s="29"/>
      <c r="BC193" s="29"/>
      <c r="BD193" s="29"/>
      <c r="BE193" s="29"/>
      <c r="BF193" s="29"/>
      <c r="BG193" s="2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row>
    <row r="194" spans="1:229" ht="12"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29"/>
      <c r="AW194" s="29"/>
      <c r="AX194" s="29"/>
      <c r="AY194" s="29"/>
      <c r="AZ194" s="29"/>
      <c r="BA194" s="29"/>
      <c r="BB194" s="29"/>
      <c r="BC194" s="29"/>
      <c r="BD194" s="29"/>
      <c r="BE194" s="29"/>
      <c r="BF194" s="29"/>
      <c r="BG194" s="2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row>
    <row r="195" spans="1:229" ht="12"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29"/>
      <c r="AW195" s="29"/>
      <c r="AX195" s="29"/>
      <c r="AY195" s="29"/>
      <c r="AZ195" s="29"/>
      <c r="BA195" s="29"/>
      <c r="BB195" s="29"/>
      <c r="BC195" s="29"/>
      <c r="BD195" s="29"/>
      <c r="BE195" s="29"/>
      <c r="BF195" s="29"/>
      <c r="BG195" s="2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row>
    <row r="196" spans="1:229" ht="12"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29"/>
      <c r="AW196" s="29"/>
      <c r="AX196" s="29"/>
      <c r="AY196" s="29"/>
      <c r="AZ196" s="29"/>
      <c r="BA196" s="29"/>
      <c r="BB196" s="29"/>
      <c r="BC196" s="29"/>
      <c r="BD196" s="29"/>
      <c r="BE196" s="29"/>
      <c r="BF196" s="29"/>
      <c r="BG196" s="2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row>
    <row r="197" spans="1:229" ht="12"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29"/>
      <c r="AW197" s="29"/>
      <c r="AX197" s="29"/>
      <c r="AY197" s="29"/>
      <c r="AZ197" s="29"/>
      <c r="BA197" s="29"/>
      <c r="BB197" s="29"/>
      <c r="BC197" s="29"/>
      <c r="BD197" s="29"/>
      <c r="BE197" s="29"/>
      <c r="BF197" s="29"/>
      <c r="BG197" s="2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row>
    <row r="198" spans="1:229" ht="12"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29"/>
      <c r="AW198" s="29"/>
      <c r="AX198" s="29"/>
      <c r="AY198" s="29"/>
      <c r="AZ198" s="29"/>
      <c r="BA198" s="29"/>
      <c r="BB198" s="29"/>
      <c r="BC198" s="29"/>
      <c r="BD198" s="29"/>
      <c r="BE198" s="29"/>
      <c r="BF198" s="29"/>
      <c r="BG198" s="2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row>
    <row r="199" spans="1:229" ht="12"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29"/>
      <c r="AW199" s="29"/>
      <c r="AX199" s="29"/>
      <c r="AY199" s="29"/>
      <c r="AZ199" s="29"/>
      <c r="BA199" s="29"/>
      <c r="BB199" s="29"/>
      <c r="BC199" s="29"/>
      <c r="BD199" s="29"/>
      <c r="BE199" s="29"/>
      <c r="BF199" s="29"/>
      <c r="BG199" s="2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row>
    <row r="200" spans="1:229" ht="12"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29"/>
      <c r="AW200" s="29"/>
      <c r="AX200" s="29"/>
      <c r="AY200" s="29"/>
      <c r="AZ200" s="29"/>
      <c r="BA200" s="29"/>
      <c r="BB200" s="29"/>
      <c r="BC200" s="29"/>
      <c r="BD200" s="29"/>
      <c r="BE200" s="29"/>
      <c r="BF200" s="29"/>
      <c r="BG200" s="2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row>
    <row r="201" spans="1:229" ht="12"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29"/>
      <c r="AW201" s="29"/>
      <c r="AX201" s="29"/>
      <c r="AY201" s="29"/>
      <c r="AZ201" s="29"/>
      <c r="BA201" s="29"/>
      <c r="BB201" s="29"/>
      <c r="BC201" s="29"/>
      <c r="BD201" s="29"/>
      <c r="BE201" s="29"/>
      <c r="BF201" s="29"/>
      <c r="BG201" s="2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row>
    <row r="202" spans="1:229" ht="12"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29"/>
      <c r="AW202" s="29"/>
      <c r="AX202" s="29"/>
      <c r="AY202" s="29"/>
      <c r="AZ202" s="29"/>
      <c r="BA202" s="29"/>
      <c r="BB202" s="29"/>
      <c r="BC202" s="29"/>
      <c r="BD202" s="29"/>
      <c r="BE202" s="29"/>
      <c r="BF202" s="29"/>
      <c r="BG202" s="2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row>
    <row r="203" spans="1:229" ht="12"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29"/>
      <c r="AW203" s="29"/>
      <c r="AX203" s="29"/>
      <c r="AY203" s="29"/>
      <c r="AZ203" s="29"/>
      <c r="BA203" s="29"/>
      <c r="BB203" s="29"/>
      <c r="BC203" s="29"/>
      <c r="BD203" s="29"/>
      <c r="BE203" s="29"/>
      <c r="BF203" s="29"/>
      <c r="BG203" s="2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row>
    <row r="204" spans="1:229" ht="12"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29"/>
      <c r="AW204" s="29"/>
      <c r="AX204" s="29"/>
      <c r="AY204" s="29"/>
      <c r="AZ204" s="29"/>
      <c r="BA204" s="29"/>
      <c r="BB204" s="29"/>
      <c r="BC204" s="29"/>
      <c r="BD204" s="29"/>
      <c r="BE204" s="29"/>
      <c r="BF204" s="29"/>
      <c r="BG204" s="2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row>
    <row r="205" spans="1:229" ht="12"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29"/>
      <c r="AW205" s="29"/>
      <c r="AX205" s="29"/>
      <c r="AY205" s="29"/>
      <c r="AZ205" s="29"/>
      <c r="BA205" s="29"/>
      <c r="BB205" s="29"/>
      <c r="BC205" s="29"/>
      <c r="BD205" s="29"/>
      <c r="BE205" s="29"/>
      <c r="BF205" s="29"/>
      <c r="BG205" s="2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row>
    <row r="206" spans="1:229" ht="12"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29"/>
      <c r="AW206" s="29"/>
      <c r="AX206" s="29"/>
      <c r="AY206" s="29"/>
      <c r="AZ206" s="29"/>
      <c r="BA206" s="29"/>
      <c r="BB206" s="29"/>
      <c r="BC206" s="29"/>
      <c r="BD206" s="29"/>
      <c r="BE206" s="29"/>
      <c r="BF206" s="29"/>
      <c r="BG206" s="2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row>
    <row r="207" spans="1:229" ht="12"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29"/>
      <c r="AW207" s="29"/>
      <c r="AX207" s="29"/>
      <c r="AY207" s="29"/>
      <c r="AZ207" s="29"/>
      <c r="BA207" s="29"/>
      <c r="BB207" s="29"/>
      <c r="BC207" s="29"/>
      <c r="BD207" s="29"/>
      <c r="BE207" s="29"/>
      <c r="BF207" s="29"/>
      <c r="BG207" s="2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row>
    <row r="208" spans="1:229" ht="12"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29"/>
      <c r="AW208" s="29"/>
      <c r="AX208" s="29"/>
      <c r="AY208" s="29"/>
      <c r="AZ208" s="29"/>
      <c r="BA208" s="29"/>
      <c r="BB208" s="29"/>
      <c r="BC208" s="29"/>
      <c r="BD208" s="29"/>
      <c r="BE208" s="29"/>
      <c r="BF208" s="29"/>
      <c r="BG208" s="2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row>
    <row r="209" spans="1:229" ht="12"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29"/>
      <c r="AW209" s="29"/>
      <c r="AX209" s="29"/>
      <c r="AY209" s="29"/>
      <c r="AZ209" s="29"/>
      <c r="BA209" s="29"/>
      <c r="BB209" s="29"/>
      <c r="BC209" s="29"/>
      <c r="BD209" s="29"/>
      <c r="BE209" s="29"/>
      <c r="BF209" s="29"/>
      <c r="BG209" s="2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row>
    <row r="210" spans="1:229" ht="12"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29"/>
      <c r="AW210" s="29"/>
      <c r="AX210" s="29"/>
      <c r="AY210" s="29"/>
      <c r="AZ210" s="29"/>
      <c r="BA210" s="29"/>
      <c r="BB210" s="29"/>
      <c r="BC210" s="29"/>
      <c r="BD210" s="29"/>
      <c r="BE210" s="29"/>
      <c r="BF210" s="29"/>
      <c r="BG210" s="2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row>
    <row r="211" spans="1:229" ht="12"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29"/>
      <c r="AW211" s="29"/>
      <c r="AX211" s="29"/>
      <c r="AY211" s="29"/>
      <c r="AZ211" s="29"/>
      <c r="BA211" s="29"/>
      <c r="BB211" s="29"/>
      <c r="BC211" s="29"/>
      <c r="BD211" s="29"/>
      <c r="BE211" s="29"/>
      <c r="BF211" s="29"/>
      <c r="BG211" s="2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row>
    <row r="212" spans="1:229" ht="12"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29"/>
      <c r="AW212" s="29"/>
      <c r="AX212" s="29"/>
      <c r="AY212" s="29"/>
      <c r="AZ212" s="29"/>
      <c r="BA212" s="29"/>
      <c r="BB212" s="29"/>
      <c r="BC212" s="29"/>
      <c r="BD212" s="29"/>
      <c r="BE212" s="29"/>
      <c r="BF212" s="29"/>
      <c r="BG212" s="2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row>
    <row r="213" spans="1:229" ht="12"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29"/>
      <c r="AW213" s="29"/>
      <c r="AX213" s="29"/>
      <c r="AY213" s="29"/>
      <c r="AZ213" s="29"/>
      <c r="BA213" s="29"/>
      <c r="BB213" s="29"/>
      <c r="BC213" s="29"/>
      <c r="BD213" s="29"/>
      <c r="BE213" s="29"/>
      <c r="BF213" s="29"/>
      <c r="BG213" s="2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row>
    <row r="214" spans="1:229" ht="12"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29"/>
      <c r="AW214" s="29"/>
      <c r="AX214" s="29"/>
      <c r="AY214" s="29"/>
      <c r="AZ214" s="29"/>
      <c r="BA214" s="29"/>
      <c r="BB214" s="29"/>
      <c r="BC214" s="29"/>
      <c r="BD214" s="29"/>
      <c r="BE214" s="29"/>
      <c r="BF214" s="29"/>
      <c r="BG214" s="2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row>
    <row r="215" spans="1:229" ht="12"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29"/>
      <c r="AW215" s="29"/>
      <c r="AX215" s="29"/>
      <c r="AY215" s="29"/>
      <c r="AZ215" s="29"/>
      <c r="BA215" s="29"/>
      <c r="BB215" s="29"/>
      <c r="BC215" s="29"/>
      <c r="BD215" s="29"/>
      <c r="BE215" s="29"/>
      <c r="BF215" s="29"/>
      <c r="BG215" s="2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row>
    <row r="216" spans="1:229" ht="12"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29"/>
      <c r="AW216" s="29"/>
      <c r="AX216" s="29"/>
      <c r="AY216" s="29"/>
      <c r="AZ216" s="29"/>
      <c r="BA216" s="29"/>
      <c r="BB216" s="29"/>
      <c r="BC216" s="29"/>
      <c r="BD216" s="29"/>
      <c r="BE216" s="29"/>
      <c r="BF216" s="29"/>
      <c r="BG216" s="2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row>
    <row r="217" spans="1:229" ht="12"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29"/>
      <c r="AW217" s="29"/>
      <c r="AX217" s="29"/>
      <c r="AY217" s="29"/>
      <c r="AZ217" s="29"/>
      <c r="BA217" s="29"/>
      <c r="BB217" s="29"/>
      <c r="BC217" s="29"/>
      <c r="BD217" s="29"/>
      <c r="BE217" s="29"/>
      <c r="BF217" s="29"/>
      <c r="BG217" s="2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row>
    <row r="218" spans="1:229" ht="12"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29"/>
      <c r="AW218" s="29"/>
      <c r="AX218" s="29"/>
      <c r="AY218" s="29"/>
      <c r="AZ218" s="29"/>
      <c r="BA218" s="29"/>
      <c r="BB218" s="29"/>
      <c r="BC218" s="29"/>
      <c r="BD218" s="29"/>
      <c r="BE218" s="29"/>
      <c r="BF218" s="29"/>
      <c r="BG218" s="2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row>
    <row r="219" spans="1:229" ht="12"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29"/>
      <c r="AW219" s="29"/>
      <c r="AX219" s="29"/>
      <c r="AY219" s="29"/>
      <c r="AZ219" s="29"/>
      <c r="BA219" s="29"/>
      <c r="BB219" s="29"/>
      <c r="BC219" s="29"/>
      <c r="BD219" s="29"/>
      <c r="BE219" s="29"/>
      <c r="BF219" s="29"/>
      <c r="BG219" s="2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row>
    <row r="220" spans="1:229" ht="12"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29"/>
      <c r="AW220" s="29"/>
      <c r="AX220" s="29"/>
      <c r="AY220" s="29"/>
      <c r="AZ220" s="29"/>
      <c r="BA220" s="29"/>
      <c r="BB220" s="29"/>
      <c r="BC220" s="29"/>
      <c r="BD220" s="29"/>
      <c r="BE220" s="29"/>
      <c r="BF220" s="29"/>
      <c r="BG220" s="2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row>
    <row r="221" spans="1:229" ht="12"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29"/>
      <c r="AW221" s="29"/>
      <c r="AX221" s="29"/>
      <c r="AY221" s="29"/>
      <c r="AZ221" s="29"/>
      <c r="BA221" s="29"/>
      <c r="BB221" s="29"/>
      <c r="BC221" s="29"/>
      <c r="BD221" s="29"/>
      <c r="BE221" s="29"/>
      <c r="BF221" s="29"/>
      <c r="BG221" s="2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row>
    <row r="222" spans="1:229" ht="12"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29"/>
      <c r="AW222" s="29"/>
      <c r="AX222" s="29"/>
      <c r="AY222" s="29"/>
      <c r="AZ222" s="29"/>
      <c r="BA222" s="29"/>
      <c r="BB222" s="29"/>
      <c r="BC222" s="29"/>
      <c r="BD222" s="29"/>
      <c r="BE222" s="29"/>
      <c r="BF222" s="29"/>
      <c r="BG222" s="2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row>
    <row r="223" spans="1:229" ht="12"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29"/>
      <c r="AW223" s="29"/>
      <c r="AX223" s="29"/>
      <c r="AY223" s="29"/>
      <c r="AZ223" s="29"/>
      <c r="BA223" s="29"/>
      <c r="BB223" s="29"/>
      <c r="BC223" s="29"/>
      <c r="BD223" s="29"/>
      <c r="BE223" s="29"/>
      <c r="BF223" s="29"/>
      <c r="BG223" s="2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row>
    <row r="224" spans="1:229" ht="12"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29"/>
      <c r="AW224" s="29"/>
      <c r="AX224" s="29"/>
      <c r="AY224" s="29"/>
      <c r="AZ224" s="29"/>
      <c r="BA224" s="29"/>
      <c r="BB224" s="29"/>
      <c r="BC224" s="29"/>
      <c r="BD224" s="29"/>
      <c r="BE224" s="29"/>
      <c r="BF224" s="29"/>
      <c r="BG224" s="2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row>
    <row r="225" spans="1:229" ht="12"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29"/>
      <c r="AW225" s="29"/>
      <c r="AX225" s="29"/>
      <c r="AY225" s="29"/>
      <c r="AZ225" s="29"/>
      <c r="BA225" s="29"/>
      <c r="BB225" s="29"/>
      <c r="BC225" s="29"/>
      <c r="BD225" s="29"/>
      <c r="BE225" s="29"/>
      <c r="BF225" s="29"/>
      <c r="BG225" s="2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row>
  </sheetData>
  <sheetProtection sheet="1" objects="1" scenarios="1" formatCells="0"/>
  <mergeCells count="100">
    <mergeCell ref="AE30:AP31"/>
    <mergeCell ref="AE17:AP18"/>
    <mergeCell ref="AE22:AP23"/>
    <mergeCell ref="AE27:AP28"/>
    <mergeCell ref="E54:Q55"/>
    <mergeCell ref="E51:Q52"/>
    <mergeCell ref="B29:M30"/>
    <mergeCell ref="P22:AA23"/>
    <mergeCell ref="P29:AA30"/>
    <mergeCell ref="P31:AA32"/>
    <mergeCell ref="S48:W49"/>
    <mergeCell ref="X48:AB49"/>
    <mergeCell ref="D1:AM3"/>
    <mergeCell ref="B23:M24"/>
    <mergeCell ref="B25:M26"/>
    <mergeCell ref="B27:M28"/>
    <mergeCell ref="AE25:AP26"/>
    <mergeCell ref="AE15:AP16"/>
    <mergeCell ref="AE32:AP33"/>
    <mergeCell ref="AN1:AU3"/>
    <mergeCell ref="A5:AU7"/>
    <mergeCell ref="B8:AU12"/>
    <mergeCell ref="D13:J14"/>
    <mergeCell ref="AE20:AP21"/>
    <mergeCell ref="B17:M18"/>
    <mergeCell ref="B19:M20"/>
    <mergeCell ref="B21:M22"/>
    <mergeCell ref="P15:AA16"/>
    <mergeCell ref="P17:AA18"/>
    <mergeCell ref="P19:AA20"/>
    <mergeCell ref="P24:AA25"/>
    <mergeCell ref="P26:AA27"/>
    <mergeCell ref="A1:C3"/>
    <mergeCell ref="AS48:AU49"/>
    <mergeCell ref="A37:AU37"/>
    <mergeCell ref="A39:C41"/>
    <mergeCell ref="D39:AM41"/>
    <mergeCell ref="AN39:AU41"/>
    <mergeCell ref="D44:AU45"/>
    <mergeCell ref="D47:AJ47"/>
    <mergeCell ref="AC48:AG49"/>
    <mergeCell ref="AH48:AL49"/>
    <mergeCell ref="AM48:AQ49"/>
    <mergeCell ref="AS51:AU52"/>
    <mergeCell ref="T54:V55"/>
    <mergeCell ref="Y54:AA55"/>
    <mergeCell ref="AD54:AF55"/>
    <mergeCell ref="AI54:AK55"/>
    <mergeCell ref="AN54:AP55"/>
    <mergeCell ref="AS54:AU55"/>
    <mergeCell ref="T51:V52"/>
    <mergeCell ref="Y51:AA52"/>
    <mergeCell ref="AD51:AF52"/>
    <mergeCell ref="AI51:AK52"/>
    <mergeCell ref="AN51:AP52"/>
    <mergeCell ref="E66:Q67"/>
    <mergeCell ref="T66:V67"/>
    <mergeCell ref="E57:Q58"/>
    <mergeCell ref="T57:V58"/>
    <mergeCell ref="Y57:AA58"/>
    <mergeCell ref="AS57:AU58"/>
    <mergeCell ref="E60:Q61"/>
    <mergeCell ref="T60:V61"/>
    <mergeCell ref="Y60:AA61"/>
    <mergeCell ref="AS60:AU61"/>
    <mergeCell ref="AD60:AF61"/>
    <mergeCell ref="AI60:AK61"/>
    <mergeCell ref="AN60:AP61"/>
    <mergeCell ref="AD57:AF58"/>
    <mergeCell ref="AI57:AK58"/>
    <mergeCell ref="AN57:AP58"/>
    <mergeCell ref="AS63:AU64"/>
    <mergeCell ref="A77:AU77"/>
    <mergeCell ref="AM78:AP79"/>
    <mergeCell ref="AR78:AU79"/>
    <mergeCell ref="Y66:AA67"/>
    <mergeCell ref="AD66:AF67"/>
    <mergeCell ref="AI66:AK67"/>
    <mergeCell ref="AN66:AP67"/>
    <mergeCell ref="AS66:AU67"/>
    <mergeCell ref="E63:Q64"/>
    <mergeCell ref="T63:V64"/>
    <mergeCell ref="Y63:AA64"/>
    <mergeCell ref="AD63:AF64"/>
    <mergeCell ref="AI63:AK64"/>
    <mergeCell ref="AN63:AP64"/>
    <mergeCell ref="AS69:AU70"/>
    <mergeCell ref="AN72:AP73"/>
    <mergeCell ref="AS72:AU73"/>
    <mergeCell ref="E69:Q70"/>
    <mergeCell ref="T69:V70"/>
    <mergeCell ref="E72:Q73"/>
    <mergeCell ref="T72:V73"/>
    <mergeCell ref="Y72:AA73"/>
    <mergeCell ref="AD72:AF73"/>
    <mergeCell ref="AI72:AK73"/>
    <mergeCell ref="Y69:AA70"/>
    <mergeCell ref="AD69:AF70"/>
    <mergeCell ref="AI69:AK70"/>
    <mergeCell ref="AN69:AP70"/>
  </mergeCells>
  <conditionalFormatting sqref="T51:V52 T60:V61 T63:V64 T66:V67 T54:V55 T57:V58">
    <cfRule type="expression" dxfId="241" priority="46">
      <formula>$T$51+$T$54+$T$57+$T$60+$T$63+$T$66+$T$69+$T$72=0</formula>
    </cfRule>
  </conditionalFormatting>
  <conditionalFormatting sqref="B8">
    <cfRule type="cellIs" dxfId="240" priority="35" operator="equal">
      <formula>0</formula>
    </cfRule>
  </conditionalFormatting>
  <conditionalFormatting sqref="T72:V73">
    <cfRule type="expression" dxfId="239" priority="34">
      <formula>$T$51+$T$54+$T$57+$T$60+$T$63+$T$66+$T$69+$T$72=0</formula>
    </cfRule>
  </conditionalFormatting>
  <conditionalFormatting sqref="T69:V70">
    <cfRule type="expression" dxfId="238" priority="23">
      <formula>$T$51+$T$54+$T$57+$T$60+$T$63+$T$66+$T$69+$T$72=0</formula>
    </cfRule>
  </conditionalFormatting>
  <conditionalFormatting sqref="AS51:AU52 AS54:AU55 AS57:AU58 AS60:AU61 AS63:AU64 AS66:AU67 AS69:AU70 AS72:AU73">
    <cfRule type="expression" dxfId="237" priority="22">
      <formula>$AS$48=""</formula>
    </cfRule>
  </conditionalFormatting>
  <conditionalFormatting sqref="AN51:AP52 AN54:AP55 AN57:AP58 AN60:AP61 AN63:AP64 AN66:AP67 AN69:AP70 AN72:AP73">
    <cfRule type="expression" dxfId="236" priority="21">
      <formula>$AM$48=""</formula>
    </cfRule>
  </conditionalFormatting>
  <conditionalFormatting sqref="AI51:AK52 AI54:AK55 AI57:AK58 AI60:AK61 AI63:AK64 AI66:AK67 AI69:AK70 AI72:AK73">
    <cfRule type="expression" dxfId="235" priority="20">
      <formula>$AH$48=""</formula>
    </cfRule>
  </conditionalFormatting>
  <conditionalFormatting sqref="AD51:AF52 AD54:AF55 AD57:AF58 AD60:AF61 AD63:AF64 AD66:AF67 AD69:AF70 AD72:AF73">
    <cfRule type="expression" dxfId="234" priority="19">
      <formula>$AC$48=""</formula>
    </cfRule>
  </conditionalFormatting>
  <hyperlinks>
    <hyperlink ref="AR78:AU79" location="Motivations!Zone_d_impression" tooltip="Motivations" display="suivant"/>
    <hyperlink ref="AM78:AP79" location="Attestation!A1" tooltip="Identification" display="précédent"/>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2" id="{3C752A42-B3EF-4AC2-BF39-CFB6020E7345}">
            <xm:f>Table!$H$12&gt;0</xm:f>
            <x14:dxf>
              <font>
                <b/>
                <i val="0"/>
              </font>
              <fill>
                <patternFill>
                  <bgColor rgb="FFC6EFCE"/>
                </patternFill>
              </fill>
            </x14:dxf>
          </x14:cfRule>
          <xm:sqref>B17</xm:sqref>
        </x14:conditionalFormatting>
        <x14:conditionalFormatting xmlns:xm="http://schemas.microsoft.com/office/excel/2006/main">
          <x14:cfRule type="expression" priority="79" id="{C8BA0BD5-0523-43BE-8870-66CCEA0B4D9F}">
            <xm:f>Table!$H$19&gt;0</xm:f>
            <x14:dxf>
              <font>
                <b/>
                <i val="0"/>
              </font>
              <fill>
                <patternFill>
                  <bgColor rgb="FFC6EFCE"/>
                </patternFill>
              </fill>
            </x14:dxf>
          </x14:cfRule>
          <xm:sqref>P15</xm:sqref>
        </x14:conditionalFormatting>
        <x14:conditionalFormatting xmlns:xm="http://schemas.microsoft.com/office/excel/2006/main">
          <x14:cfRule type="expression" priority="15" id="{3C974E22-16A4-413F-AC0E-38452AB6D3F6}">
            <xm:f>Table!$H$19&gt;0</xm:f>
            <x14:dxf>
              <font>
                <b/>
                <i val="0"/>
              </font>
              <fill>
                <patternFill>
                  <bgColor rgb="FFC6EFCE"/>
                </patternFill>
              </fill>
            </x14:dxf>
          </x14:cfRule>
          <xm:sqref>P22</xm:sqref>
        </x14:conditionalFormatting>
        <x14:conditionalFormatting xmlns:xm="http://schemas.microsoft.com/office/excel/2006/main">
          <x14:cfRule type="expression" priority="7" id="{EB91BF30-575E-425F-B719-70E1FF56C950}">
            <xm:f>Table!$H$19&gt;0</xm:f>
            <x14:dxf>
              <font>
                <b/>
                <i val="0"/>
              </font>
              <fill>
                <patternFill>
                  <bgColor rgb="FFC6EFCE"/>
                </patternFill>
              </fill>
            </x14:dxf>
          </x14:cfRule>
          <xm:sqref>AE25</xm:sqref>
        </x14:conditionalFormatting>
        <x14:conditionalFormatting xmlns:xm="http://schemas.microsoft.com/office/excel/2006/main">
          <x14:cfRule type="expression" priority="13" id="{770507E0-B19C-45EC-A253-205D02FDC548}">
            <xm:f>Table!$H$19&gt;0</xm:f>
            <x14:dxf>
              <font>
                <b/>
                <i val="0"/>
              </font>
              <fill>
                <patternFill>
                  <bgColor rgb="FFC6EFCE"/>
                </patternFill>
              </fill>
            </x14:dxf>
          </x14:cfRule>
          <xm:sqref>AE30</xm:sqref>
        </x14:conditionalFormatting>
        <x14:conditionalFormatting xmlns:xm="http://schemas.microsoft.com/office/excel/2006/main">
          <x14:cfRule type="expression" priority="11" id="{32EA0DB4-9E16-4FEA-8491-3B8A3603056D}">
            <xm:f>Table!$H$19&gt;0</xm:f>
            <x14:dxf>
              <font>
                <b/>
                <i val="0"/>
              </font>
              <fill>
                <patternFill>
                  <bgColor rgb="FFC6EFCE"/>
                </patternFill>
              </fill>
            </x14:dxf>
          </x14:cfRule>
          <xm:sqref>P29</xm:sqref>
        </x14:conditionalFormatting>
        <x14:conditionalFormatting xmlns:xm="http://schemas.microsoft.com/office/excel/2006/main">
          <x14:cfRule type="expression" priority="9" id="{A0530EC9-8FCC-4C17-84EE-F96C4B052456}">
            <xm:f>Table!$H$19&gt;0</xm:f>
            <x14:dxf>
              <font>
                <b/>
                <i val="0"/>
              </font>
              <fill>
                <patternFill>
                  <bgColor rgb="FFC6EFCE"/>
                </patternFill>
              </fill>
            </x14:dxf>
          </x14:cfRule>
          <xm:sqref>AE15</xm:sqref>
        </x14:conditionalFormatting>
        <x14:conditionalFormatting xmlns:xm="http://schemas.microsoft.com/office/excel/2006/main">
          <x14:cfRule type="expression" priority="8" id="{9F56AD2B-0B3E-4AA4-939A-A563EE64FC56}">
            <xm:f>Table!$H$19&gt;0</xm:f>
            <x14:dxf>
              <font>
                <b/>
                <i val="0"/>
              </font>
              <fill>
                <patternFill>
                  <bgColor rgb="FFC6EFCE"/>
                </patternFill>
              </fill>
            </x14:dxf>
          </x14:cfRule>
          <xm:sqref>AE20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EX200"/>
  <sheetViews>
    <sheetView showGridLines="0" showRowColHeaders="0" zoomScale="89" zoomScaleNormal="89" workbookViewId="0">
      <pane ySplit="3" topLeftCell="A4" activePane="bottomLeft" state="frozen"/>
      <selection activeCell="D76" sqref="A76:AV78"/>
      <selection pane="bottomLeft" activeCell="D76" sqref="A76:AV78"/>
    </sheetView>
  </sheetViews>
  <sheetFormatPr baseColWidth="10" defaultColWidth="2.6640625" defaultRowHeight="12" customHeight="1" x14ac:dyDescent="0.3"/>
  <cols>
    <col min="49" max="154" width="2.6640625" style="19"/>
  </cols>
  <sheetData>
    <row r="1" spans="1:56"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365" t="s">
        <v>133</v>
      </c>
      <c r="AO1" s="366"/>
      <c r="AP1" s="366"/>
      <c r="AQ1" s="366"/>
      <c r="AR1" s="366"/>
      <c r="AS1" s="366"/>
      <c r="AT1" s="366"/>
      <c r="AU1" s="366"/>
      <c r="AV1" s="367"/>
    </row>
    <row r="2" spans="1:56"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368"/>
      <c r="AO2" s="202"/>
      <c r="AP2" s="202"/>
      <c r="AQ2" s="202"/>
      <c r="AR2" s="202"/>
      <c r="AS2" s="202"/>
      <c r="AT2" s="202"/>
      <c r="AU2" s="202"/>
      <c r="AV2" s="369"/>
    </row>
    <row r="3" spans="1:56"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370"/>
      <c r="AO3" s="371"/>
      <c r="AP3" s="371"/>
      <c r="AQ3" s="371"/>
      <c r="AR3" s="371"/>
      <c r="AS3" s="371"/>
      <c r="AT3" s="371"/>
      <c r="AU3" s="371"/>
      <c r="AV3" s="372"/>
    </row>
    <row r="4" spans="1:56" ht="12" customHeight="1" thickTop="1" x14ac:dyDescent="0.3"/>
    <row r="5" spans="1:56" ht="12" customHeight="1" x14ac:dyDescent="0.3">
      <c r="A5" s="197" t="s">
        <v>60</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row>
    <row r="6" spans="1:56" ht="12" customHeight="1" x14ac:dyDescent="0.3">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row>
    <row r="7" spans="1:56" ht="12" customHeight="1" thickBot="1" x14ac:dyDescent="0.3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row>
    <row r="8" spans="1:56" ht="12" customHeight="1" x14ac:dyDescent="0.3">
      <c r="B8" s="335" t="str">
        <f>CONCATENATE(Identification!B10)</f>
        <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7"/>
    </row>
    <row r="9" spans="1:56" ht="12" customHeight="1" x14ac:dyDescent="0.3">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row>
    <row r="10" spans="1:56" ht="12" customHeight="1" x14ac:dyDescent="0.3">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row>
    <row r="11" spans="1:56" ht="12" customHeight="1" x14ac:dyDescent="0.3">
      <c r="B11" s="338"/>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row>
    <row r="12" spans="1:56" ht="12" customHeight="1" thickBot="1" x14ac:dyDescent="0.35">
      <c r="B12" s="341"/>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row>
    <row r="14" spans="1:56" ht="12" customHeight="1" x14ac:dyDescent="0.3">
      <c r="D14" s="207" t="s">
        <v>39</v>
      </c>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9"/>
      <c r="AV14" s="9"/>
      <c r="AW14" s="20"/>
      <c r="AX14" s="20"/>
      <c r="AY14" s="20"/>
      <c r="AZ14" s="20"/>
      <c r="BA14" s="20"/>
      <c r="BB14" s="20"/>
      <c r="BC14" s="20"/>
      <c r="BD14" s="20"/>
    </row>
    <row r="15" spans="1:56" ht="12" customHeight="1" x14ac:dyDescent="0.3">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9"/>
      <c r="AV15" s="9"/>
      <c r="AW15" s="20"/>
      <c r="AX15" s="20"/>
      <c r="AY15" s="20"/>
      <c r="AZ15" s="20"/>
      <c r="BA15" s="20"/>
      <c r="BB15" s="20"/>
      <c r="BC15" s="20"/>
      <c r="BD15" s="20"/>
    </row>
    <row r="16" spans="1:56" ht="12" customHeight="1" thickBot="1" x14ac:dyDescent="0.35"/>
    <row r="17" spans="3:47" ht="12" customHeight="1" x14ac:dyDescent="0.3">
      <c r="C17" s="373"/>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5"/>
    </row>
    <row r="18" spans="3:47" ht="12" customHeight="1" x14ac:dyDescent="0.3">
      <c r="C18" s="376"/>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8"/>
    </row>
    <row r="19" spans="3:47" ht="12" customHeight="1" x14ac:dyDescent="0.3">
      <c r="C19" s="376"/>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8"/>
    </row>
    <row r="20" spans="3:47" ht="12" customHeight="1" x14ac:dyDescent="0.3">
      <c r="C20" s="376"/>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8"/>
    </row>
    <row r="21" spans="3:47" ht="12" customHeight="1" x14ac:dyDescent="0.3">
      <c r="C21" s="376"/>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8"/>
    </row>
    <row r="22" spans="3:47" ht="12" customHeight="1" x14ac:dyDescent="0.3">
      <c r="C22" s="376"/>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8"/>
    </row>
    <row r="23" spans="3:47" ht="12" customHeight="1" x14ac:dyDescent="0.3">
      <c r="C23" s="376"/>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8"/>
    </row>
    <row r="24" spans="3:47" ht="12" customHeight="1" x14ac:dyDescent="0.3">
      <c r="C24" s="376"/>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8"/>
    </row>
    <row r="25" spans="3:47" ht="12" customHeight="1" x14ac:dyDescent="0.3">
      <c r="C25" s="376"/>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8"/>
    </row>
    <row r="26" spans="3:47" ht="12" customHeight="1" x14ac:dyDescent="0.3">
      <c r="C26" s="376"/>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8"/>
    </row>
    <row r="27" spans="3:47" ht="12" customHeight="1" x14ac:dyDescent="0.3">
      <c r="C27" s="376"/>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8"/>
    </row>
    <row r="28" spans="3:47" ht="12" customHeight="1" x14ac:dyDescent="0.3">
      <c r="C28" s="376"/>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8"/>
    </row>
    <row r="29" spans="3:47" ht="12" customHeight="1" x14ac:dyDescent="0.3">
      <c r="C29" s="376"/>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8"/>
    </row>
    <row r="30" spans="3:47" ht="12" customHeight="1" x14ac:dyDescent="0.3">
      <c r="C30" s="376"/>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8"/>
    </row>
    <row r="31" spans="3:47" ht="12" customHeight="1" x14ac:dyDescent="0.3">
      <c r="C31" s="376"/>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8"/>
    </row>
    <row r="32" spans="3:47" ht="12" customHeight="1" x14ac:dyDescent="0.3">
      <c r="C32" s="376"/>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8"/>
    </row>
    <row r="33" spans="1:56" ht="12" customHeight="1" x14ac:dyDescent="0.3">
      <c r="C33" s="376"/>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8"/>
    </row>
    <row r="34" spans="1:56" ht="12" customHeight="1" x14ac:dyDescent="0.3">
      <c r="C34" s="376"/>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8"/>
    </row>
    <row r="35" spans="1:56" ht="12" customHeight="1" x14ac:dyDescent="0.3">
      <c r="C35" s="376"/>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8"/>
    </row>
    <row r="36" spans="1:56" ht="12" customHeight="1" x14ac:dyDescent="0.3">
      <c r="C36" s="376"/>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8"/>
    </row>
    <row r="37" spans="1:56" ht="12" customHeight="1" x14ac:dyDescent="0.3">
      <c r="C37" s="376"/>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8"/>
    </row>
    <row r="38" spans="1:56" ht="12" customHeight="1" x14ac:dyDescent="0.3">
      <c r="C38" s="376"/>
      <c r="D38" s="377"/>
      <c r="E38" s="377"/>
      <c r="F38" s="377"/>
      <c r="G38" s="377"/>
      <c r="H38" s="377"/>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8"/>
    </row>
    <row r="39" spans="1:56" ht="12" customHeight="1" thickBot="1" x14ac:dyDescent="0.35">
      <c r="C39" s="379"/>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1"/>
    </row>
    <row r="40" spans="1:56" ht="12" customHeight="1" x14ac:dyDescent="0.3">
      <c r="A40" s="284" t="s">
        <v>87</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c r="AN40" s="284"/>
      <c r="AO40" s="284"/>
      <c r="AP40" s="284"/>
      <c r="AQ40" s="284"/>
      <c r="AR40" s="284"/>
      <c r="AS40" s="284"/>
      <c r="AT40" s="284"/>
      <c r="AU40" s="284"/>
      <c r="AV40" s="284"/>
    </row>
    <row r="41" spans="1:56" ht="12" customHeight="1" thickBot="1" x14ac:dyDescent="0.35"/>
    <row r="42" spans="1:56" ht="12" customHeight="1" thickTop="1" x14ac:dyDescent="0.3">
      <c r="A42" s="196"/>
      <c r="B42" s="196"/>
      <c r="C42" s="196"/>
      <c r="D42" s="207">
        <f>D1</f>
        <v>0</v>
      </c>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365" t="s">
        <v>133</v>
      </c>
      <c r="AO42" s="366"/>
      <c r="AP42" s="366"/>
      <c r="AQ42" s="366"/>
      <c r="AR42" s="366"/>
      <c r="AS42" s="366"/>
      <c r="AT42" s="366"/>
      <c r="AU42" s="366"/>
      <c r="AV42" s="367"/>
    </row>
    <row r="43" spans="1:56" ht="12" customHeight="1" x14ac:dyDescent="0.3">
      <c r="A43" s="196"/>
      <c r="B43" s="196"/>
      <c r="C43" s="196"/>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368"/>
      <c r="AO43" s="202"/>
      <c r="AP43" s="202"/>
      <c r="AQ43" s="202"/>
      <c r="AR43" s="202"/>
      <c r="AS43" s="202"/>
      <c r="AT43" s="202"/>
      <c r="AU43" s="202"/>
      <c r="AV43" s="369"/>
    </row>
    <row r="44" spans="1:56" ht="12" customHeight="1" thickBot="1" x14ac:dyDescent="0.35">
      <c r="A44" s="196"/>
      <c r="B44" s="196"/>
      <c r="C44" s="196"/>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370"/>
      <c r="AO44" s="371"/>
      <c r="AP44" s="371"/>
      <c r="AQ44" s="371"/>
      <c r="AR44" s="371"/>
      <c r="AS44" s="371"/>
      <c r="AT44" s="371"/>
      <c r="AU44" s="371"/>
      <c r="AV44" s="372"/>
    </row>
    <row r="45" spans="1:56" ht="12" customHeight="1" thickTop="1" x14ac:dyDescent="0.3">
      <c r="D45" s="207" t="s">
        <v>88</v>
      </c>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
      <c r="AX45" s="20"/>
      <c r="AY45" s="20"/>
      <c r="AZ45" s="20"/>
      <c r="BA45" s="20"/>
      <c r="BB45" s="20"/>
      <c r="BC45" s="20"/>
      <c r="BD45" s="20"/>
    </row>
    <row r="46" spans="1:56" ht="12" customHeight="1" x14ac:dyDescent="0.3">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
      <c r="AX46" s="20"/>
      <c r="AY46" s="20"/>
      <c r="AZ46" s="20"/>
      <c r="BA46" s="20"/>
      <c r="BB46" s="20"/>
      <c r="BC46" s="20"/>
      <c r="BD46" s="20"/>
    </row>
    <row r="47" spans="1:56" ht="12" customHeight="1" thickBot="1" x14ac:dyDescent="0.35">
      <c r="AW47" s="20"/>
      <c r="AX47" s="20"/>
      <c r="AY47" s="20"/>
      <c r="AZ47" s="20"/>
      <c r="BA47" s="20"/>
      <c r="BB47" s="20"/>
      <c r="BC47" s="20"/>
      <c r="BD47" s="20"/>
    </row>
    <row r="48" spans="1:56" ht="12" customHeight="1" x14ac:dyDescent="0.3">
      <c r="C48" s="356"/>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8"/>
    </row>
    <row r="49" spans="3:47" ht="12" customHeight="1" x14ac:dyDescent="0.3">
      <c r="C49" s="359"/>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c r="AN49" s="360"/>
      <c r="AO49" s="360"/>
      <c r="AP49" s="360"/>
      <c r="AQ49" s="360"/>
      <c r="AR49" s="360"/>
      <c r="AS49" s="360"/>
      <c r="AT49" s="360"/>
      <c r="AU49" s="361"/>
    </row>
    <row r="50" spans="3:47" ht="12" customHeight="1" x14ac:dyDescent="0.3">
      <c r="C50" s="359"/>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c r="AN50" s="360"/>
      <c r="AO50" s="360"/>
      <c r="AP50" s="360"/>
      <c r="AQ50" s="360"/>
      <c r="AR50" s="360"/>
      <c r="AS50" s="360"/>
      <c r="AT50" s="360"/>
      <c r="AU50" s="361"/>
    </row>
    <row r="51" spans="3:47" ht="12" customHeight="1" x14ac:dyDescent="0.3">
      <c r="C51" s="359"/>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c r="AN51" s="360"/>
      <c r="AO51" s="360"/>
      <c r="AP51" s="360"/>
      <c r="AQ51" s="360"/>
      <c r="AR51" s="360"/>
      <c r="AS51" s="360"/>
      <c r="AT51" s="360"/>
      <c r="AU51" s="361"/>
    </row>
    <row r="52" spans="3:47" ht="12" customHeight="1" x14ac:dyDescent="0.3">
      <c r="C52" s="359"/>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1"/>
    </row>
    <row r="53" spans="3:47" ht="12" customHeight="1" x14ac:dyDescent="0.3">
      <c r="C53" s="359"/>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1"/>
    </row>
    <row r="54" spans="3:47" ht="12" customHeight="1" x14ac:dyDescent="0.3">
      <c r="C54" s="359"/>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1"/>
    </row>
    <row r="55" spans="3:47" ht="12" customHeight="1" x14ac:dyDescent="0.3">
      <c r="C55" s="359"/>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c r="AN55" s="360"/>
      <c r="AO55" s="360"/>
      <c r="AP55" s="360"/>
      <c r="AQ55" s="360"/>
      <c r="AR55" s="360"/>
      <c r="AS55" s="360"/>
      <c r="AT55" s="360"/>
      <c r="AU55" s="361"/>
    </row>
    <row r="56" spans="3:47" ht="12" customHeight="1" x14ac:dyDescent="0.3">
      <c r="C56" s="359"/>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c r="AN56" s="360"/>
      <c r="AO56" s="360"/>
      <c r="AP56" s="360"/>
      <c r="AQ56" s="360"/>
      <c r="AR56" s="360"/>
      <c r="AS56" s="360"/>
      <c r="AT56" s="360"/>
      <c r="AU56" s="361"/>
    </row>
    <row r="57" spans="3:47" ht="12" customHeight="1" x14ac:dyDescent="0.3">
      <c r="C57" s="359"/>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1"/>
    </row>
    <row r="58" spans="3:47" ht="12" customHeight="1" x14ac:dyDescent="0.3">
      <c r="C58" s="359"/>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1"/>
    </row>
    <row r="59" spans="3:47" ht="12" customHeight="1" x14ac:dyDescent="0.3">
      <c r="C59" s="359"/>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c r="AN59" s="360"/>
      <c r="AO59" s="360"/>
      <c r="AP59" s="360"/>
      <c r="AQ59" s="360"/>
      <c r="AR59" s="360"/>
      <c r="AS59" s="360"/>
      <c r="AT59" s="360"/>
      <c r="AU59" s="361"/>
    </row>
    <row r="60" spans="3:47" ht="12" customHeight="1" x14ac:dyDescent="0.3">
      <c r="C60" s="359"/>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c r="AN60" s="360"/>
      <c r="AO60" s="360"/>
      <c r="AP60" s="360"/>
      <c r="AQ60" s="360"/>
      <c r="AR60" s="360"/>
      <c r="AS60" s="360"/>
      <c r="AT60" s="360"/>
      <c r="AU60" s="361"/>
    </row>
    <row r="61" spans="3:47" ht="12" customHeight="1" x14ac:dyDescent="0.3">
      <c r="C61" s="359"/>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1"/>
    </row>
    <row r="62" spans="3:47" ht="12" customHeight="1" x14ac:dyDescent="0.3">
      <c r="C62" s="359"/>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1"/>
    </row>
    <row r="63" spans="3:47" ht="12" customHeight="1" x14ac:dyDescent="0.3">
      <c r="C63" s="359"/>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1"/>
    </row>
    <row r="64" spans="3:47" ht="12" customHeight="1" x14ac:dyDescent="0.3">
      <c r="C64" s="359"/>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1"/>
    </row>
    <row r="65" spans="1:56" ht="12" customHeight="1" thickBot="1" x14ac:dyDescent="0.35">
      <c r="C65" s="362"/>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4"/>
    </row>
    <row r="66" spans="1:56" ht="12" customHeight="1" x14ac:dyDescent="0.3">
      <c r="AW66" s="20"/>
      <c r="AX66" s="20"/>
      <c r="AY66" s="20"/>
      <c r="AZ66" s="20"/>
      <c r="BA66" s="20"/>
      <c r="BB66" s="20"/>
      <c r="BC66" s="20"/>
      <c r="BD66" s="20"/>
    </row>
    <row r="67" spans="1:56" ht="12" customHeight="1" x14ac:dyDescent="0.3">
      <c r="AW67" s="20"/>
      <c r="AX67" s="20"/>
      <c r="AY67" s="20"/>
      <c r="AZ67" s="20"/>
      <c r="BA67" s="20"/>
      <c r="BB67" s="20"/>
      <c r="BC67" s="20"/>
      <c r="BD67" s="20"/>
    </row>
    <row r="68" spans="1:56" ht="12" customHeight="1" x14ac:dyDescent="0.3">
      <c r="AW68" s="20"/>
      <c r="AX68" s="20"/>
      <c r="AY68" s="20"/>
      <c r="AZ68" s="20"/>
      <c r="BA68" s="20"/>
      <c r="BB68" s="20"/>
      <c r="BC68" s="20"/>
      <c r="BD68" s="20"/>
    </row>
    <row r="80" spans="1:56" ht="12" customHeight="1" x14ac:dyDescent="0.3">
      <c r="A80" s="284" t="s">
        <v>89</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row>
    <row r="82" spans="1:48" ht="12" customHeight="1" x14ac:dyDescent="0.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276" t="s">
        <v>128</v>
      </c>
      <c r="AO82" s="276"/>
      <c r="AP82" s="276"/>
      <c r="AQ82" s="276"/>
      <c r="AR82" s="18"/>
      <c r="AS82" s="276" t="s">
        <v>738</v>
      </c>
      <c r="AT82" s="276"/>
      <c r="AU82" s="276"/>
      <c r="AV82" s="276"/>
    </row>
    <row r="83" spans="1:48" ht="12" customHeight="1" x14ac:dyDescent="0.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276"/>
      <c r="AO83" s="276"/>
      <c r="AP83" s="276"/>
      <c r="AQ83" s="276"/>
      <c r="AR83" s="18"/>
      <c r="AS83" s="276"/>
      <c r="AT83" s="276"/>
      <c r="AU83" s="276"/>
      <c r="AV83" s="276"/>
    </row>
    <row r="84" spans="1:48" ht="12" customHeight="1" x14ac:dyDescent="0.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row>
    <row r="85" spans="1:48" ht="12" customHeight="1" x14ac:dyDescent="0.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row>
    <row r="86" spans="1:48" ht="12" customHeight="1" x14ac:dyDescent="0.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row>
    <row r="87" spans="1:48" ht="12" customHeight="1" x14ac:dyDescent="0.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row>
    <row r="88" spans="1:48" ht="12" customHeight="1" x14ac:dyDescent="0.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row>
    <row r="89" spans="1:48" ht="12" customHeight="1" x14ac:dyDescent="0.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row>
    <row r="90" spans="1:48" ht="12" customHeight="1" x14ac:dyDescent="0.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row>
    <row r="91" spans="1:48" ht="12" customHeight="1" x14ac:dyDescent="0.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row>
    <row r="92" spans="1:48" ht="12" customHeight="1" x14ac:dyDescent="0.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row>
    <row r="93" spans="1:48" ht="12" customHeight="1" x14ac:dyDescent="0.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row>
    <row r="94" spans="1:48" ht="12" customHeight="1" x14ac:dyDescent="0.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row>
    <row r="95" spans="1:48" ht="12" customHeight="1" x14ac:dyDescent="0.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row>
    <row r="96" spans="1:48" ht="12" customHeight="1" x14ac:dyDescent="0.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row>
    <row r="97" spans="1:48" ht="12" customHeight="1" x14ac:dyDescent="0.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row>
    <row r="98" spans="1:48" ht="12" customHeight="1" x14ac:dyDescent="0.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row>
    <row r="99" spans="1:48" ht="12" customHeight="1" x14ac:dyDescent="0.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row>
    <row r="100" spans="1:48" ht="12" customHeight="1" x14ac:dyDescent="0.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row>
    <row r="101" spans="1:48" ht="12" customHeight="1" x14ac:dyDescent="0.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row>
    <row r="102" spans="1:48" ht="12" customHeight="1" x14ac:dyDescent="0.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row>
    <row r="103" spans="1:48" ht="12" customHeight="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row>
    <row r="104" spans="1:48" ht="12" customHeight="1" x14ac:dyDescent="0.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row>
    <row r="105" spans="1:48" ht="12" customHeight="1" x14ac:dyDescent="0.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row>
    <row r="106" spans="1:48" ht="12" customHeight="1" x14ac:dyDescent="0.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row>
    <row r="107" spans="1:48" ht="12" customHeight="1" x14ac:dyDescent="0.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row>
    <row r="108" spans="1:48" ht="12" customHeight="1" x14ac:dyDescent="0.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row>
    <row r="109" spans="1:48" ht="12" customHeight="1" x14ac:dyDescent="0.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row>
    <row r="110" spans="1:48" ht="12" customHeight="1" x14ac:dyDescent="0.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row>
    <row r="111" spans="1:48" ht="12" customHeight="1" x14ac:dyDescent="0.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row>
    <row r="112" spans="1:48" ht="12" customHeight="1" x14ac:dyDescent="0.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row>
    <row r="113" spans="1:48" ht="12" customHeight="1" x14ac:dyDescent="0.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row>
    <row r="114" spans="1:48" ht="12" customHeight="1" x14ac:dyDescent="0.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row>
    <row r="115" spans="1:48" ht="12" customHeight="1" x14ac:dyDescent="0.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row>
    <row r="116" spans="1:48" ht="12"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row>
    <row r="117" spans="1:48" ht="12"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row>
    <row r="118" spans="1:48" ht="12"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12"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2"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2"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1:48" ht="12"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12"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12"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12"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12"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12"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12"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12"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12"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12"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12"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12"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12"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12"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12"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12"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12"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12"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12"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12"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12"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ht="12"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row>
    <row r="160" spans="1:48" ht="12"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12"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ht="12"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row>
    <row r="163" spans="1:48" ht="12"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row>
    <row r="164" spans="1:48" ht="12"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row>
    <row r="165" spans="1:48" ht="12"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row>
    <row r="166" spans="1:48" ht="12"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row>
    <row r="167" spans="1:48" ht="12"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row>
    <row r="168" spans="1:48" ht="12"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row>
    <row r="169" spans="1:48" ht="12"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row>
    <row r="170" spans="1:48" ht="12"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row>
    <row r="171" spans="1:48" ht="12"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row>
    <row r="172" spans="1:48" ht="12"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row>
    <row r="173" spans="1:48" ht="12"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row>
    <row r="174" spans="1:48" ht="12"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row>
    <row r="175" spans="1:48" ht="12"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row>
    <row r="176" spans="1:48" ht="12"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row>
    <row r="177" spans="1:48" ht="12"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row>
    <row r="178" spans="1:48" ht="12"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row>
    <row r="179" spans="1:48" ht="12"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row>
    <row r="180" spans="1:48" ht="12"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row>
    <row r="181" spans="1:48" ht="12"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row>
    <row r="182" spans="1:48" ht="12"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row>
    <row r="183" spans="1:48" ht="12"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row>
    <row r="184" spans="1:48" ht="12"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row>
    <row r="185" spans="1:48" ht="12"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row>
    <row r="186" spans="1:48" ht="12"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row>
    <row r="187" spans="1:48" ht="12"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row>
    <row r="188" spans="1:48" ht="12"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row>
    <row r="189" spans="1:48" ht="12"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row>
    <row r="190" spans="1:48" ht="12"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row>
    <row r="191" spans="1:48" ht="12"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row>
    <row r="192" spans="1:48" ht="12"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row>
    <row r="193" spans="1:48" ht="12"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row>
    <row r="194" spans="1:48" ht="12"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row>
    <row r="195" spans="1:48" ht="12"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row>
    <row r="196" spans="1:48" ht="12"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row>
    <row r="197" spans="1:48" ht="12"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row>
    <row r="198" spans="1:48" ht="12"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row>
    <row r="199" spans="1:48" ht="12"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row>
    <row r="200" spans="1:48" ht="12"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row>
  </sheetData>
  <sheetProtection sheet="1" objects="1" scenarios="1"/>
  <mergeCells count="16">
    <mergeCell ref="C48:AU65"/>
    <mergeCell ref="AN82:AQ83"/>
    <mergeCell ref="AS82:AV83"/>
    <mergeCell ref="A80:AV80"/>
    <mergeCell ref="A1:C3"/>
    <mergeCell ref="D1:AM3"/>
    <mergeCell ref="AN1:AV3"/>
    <mergeCell ref="A5:AV7"/>
    <mergeCell ref="B8:AU12"/>
    <mergeCell ref="D45:AV46"/>
    <mergeCell ref="D14:AT15"/>
    <mergeCell ref="A40:AV40"/>
    <mergeCell ref="C17:AU39"/>
    <mergeCell ref="A42:C44"/>
    <mergeCell ref="D42:AM44"/>
    <mergeCell ref="AN42:AV44"/>
  </mergeCells>
  <conditionalFormatting sqref="C17:AU39">
    <cfRule type="cellIs" dxfId="225" priority="5" operator="equal">
      <formula>0</formula>
    </cfRule>
  </conditionalFormatting>
  <conditionalFormatting sqref="C48">
    <cfRule type="cellIs" dxfId="224" priority="4" operator="equal">
      <formula>0</formula>
    </cfRule>
  </conditionalFormatting>
  <conditionalFormatting sqref="B8">
    <cfRule type="cellIs" dxfId="223" priority="2" operator="equal">
      <formula>0</formula>
    </cfRule>
  </conditionalFormatting>
  <hyperlinks>
    <hyperlink ref="AS82:AV83" location="Couverture_territoriale!A1" display="Couverture territoriale"/>
    <hyperlink ref="AN82:AQ83" location="Thématiques!Zone_d_impression" tooltip="Thématiques" display="précédent"/>
  </hyperlinks>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53"/>
  <sheetViews>
    <sheetView showGridLines="0" zoomScale="113" zoomScaleNormal="206" workbookViewId="0">
      <pane ySplit="2" topLeftCell="A110" activePane="bottomLeft" state="frozen"/>
      <selection activeCell="D76" sqref="A76:AV78"/>
      <selection pane="bottomLeft" activeCell="D76" sqref="A76:AV78"/>
    </sheetView>
  </sheetViews>
  <sheetFormatPr baseColWidth="10" defaultRowHeight="14.4" x14ac:dyDescent="0.3"/>
  <cols>
    <col min="1" max="1" width="20.44140625" customWidth="1"/>
    <col min="2" max="2" width="29.33203125" bestFit="1" customWidth="1"/>
    <col min="3" max="3" width="11.44140625" style="33"/>
    <col min="4" max="4" width="22" bestFit="1" customWidth="1"/>
    <col min="5" max="5" width="55.109375" bestFit="1" customWidth="1"/>
    <col min="6" max="6" width="20.33203125" bestFit="1" customWidth="1"/>
    <col min="7" max="7" width="18.44140625" style="33" customWidth="1"/>
    <col min="8" max="8" width="6.77734375" customWidth="1"/>
    <col min="9" max="9" width="15" hidden="1" customWidth="1"/>
    <col min="10" max="10" width="19.44140625" hidden="1" customWidth="1"/>
    <col min="11" max="11" width="22.33203125" hidden="1" customWidth="1"/>
    <col min="12" max="12" width="16.77734375" customWidth="1"/>
  </cols>
  <sheetData>
    <row r="1" spans="1:11" s="10" customFormat="1" ht="39.75" customHeight="1" x14ac:dyDescent="0.3">
      <c r="B1" s="382" t="s">
        <v>806</v>
      </c>
      <c r="C1" s="383"/>
      <c r="D1" s="383"/>
      <c r="E1" s="383"/>
      <c r="F1" s="383"/>
      <c r="G1" s="54" t="s">
        <v>138</v>
      </c>
      <c r="H1" s="54" t="s">
        <v>738</v>
      </c>
      <c r="J1" s="11">
        <v>1</v>
      </c>
    </row>
    <row r="2" spans="1:11" ht="25.5" customHeight="1" x14ac:dyDescent="0.3">
      <c r="A2" s="34" t="s">
        <v>150</v>
      </c>
      <c r="B2" s="35" t="s">
        <v>151</v>
      </c>
      <c r="C2" s="35" t="s">
        <v>661</v>
      </c>
      <c r="D2" s="35" t="s">
        <v>670</v>
      </c>
      <c r="E2" s="35" t="s">
        <v>152</v>
      </c>
      <c r="F2" s="35" t="s">
        <v>708</v>
      </c>
      <c r="G2" s="177" t="s">
        <v>838</v>
      </c>
      <c r="I2" s="176" t="s">
        <v>848</v>
      </c>
      <c r="J2" s="11">
        <f>SUM(K4:K253)</f>
        <v>0</v>
      </c>
      <c r="K2">
        <f>SUM(C3:C252)</f>
        <v>0</v>
      </c>
    </row>
    <row r="3" spans="1:11" ht="18.75" customHeight="1" x14ac:dyDescent="0.3">
      <c r="A3" s="25" t="s">
        <v>153</v>
      </c>
      <c r="B3" s="26" t="s">
        <v>154</v>
      </c>
      <c r="C3" s="36"/>
      <c r="D3" s="26" t="s">
        <v>818</v>
      </c>
      <c r="E3" s="26" t="s">
        <v>819</v>
      </c>
      <c r="F3" s="26" t="s">
        <v>824</v>
      </c>
      <c r="G3" s="178"/>
      <c r="I3">
        <f t="shared" ref="I3:I66" si="0">IF((LEN(F3)+LEN(G3))=0,0,1)</f>
        <v>0</v>
      </c>
    </row>
    <row r="4" spans="1:11" ht="18.75" customHeight="1" x14ac:dyDescent="0.3">
      <c r="A4" s="27" t="s">
        <v>156</v>
      </c>
      <c r="B4" s="26" t="s">
        <v>157</v>
      </c>
      <c r="C4" s="36"/>
      <c r="D4" s="26" t="s">
        <v>818</v>
      </c>
      <c r="E4" s="26" t="s">
        <v>158</v>
      </c>
      <c r="F4" s="26" t="s">
        <v>824</v>
      </c>
      <c r="G4" s="178"/>
      <c r="I4">
        <f t="shared" si="0"/>
        <v>0</v>
      </c>
      <c r="K4">
        <f t="shared" ref="K4:K67" si="1">C3*I3</f>
        <v>0</v>
      </c>
    </row>
    <row r="5" spans="1:11" ht="18.75" customHeight="1" x14ac:dyDescent="0.3">
      <c r="A5" s="27" t="s">
        <v>159</v>
      </c>
      <c r="B5" s="26" t="s">
        <v>160</v>
      </c>
      <c r="C5" s="36"/>
      <c r="D5" s="26" t="s">
        <v>672</v>
      </c>
      <c r="E5" s="26" t="s">
        <v>820</v>
      </c>
      <c r="F5" s="26" t="s">
        <v>824</v>
      </c>
      <c r="G5" s="178"/>
      <c r="I5">
        <f t="shared" si="0"/>
        <v>0</v>
      </c>
      <c r="K5">
        <f t="shared" si="1"/>
        <v>0</v>
      </c>
    </row>
    <row r="6" spans="1:11" ht="18.75" customHeight="1" x14ac:dyDescent="0.3">
      <c r="A6" s="27" t="s">
        <v>161</v>
      </c>
      <c r="B6" s="26" t="s">
        <v>162</v>
      </c>
      <c r="C6" s="36"/>
      <c r="D6" s="26" t="s">
        <v>818</v>
      </c>
      <c r="E6" s="26" t="s">
        <v>158</v>
      </c>
      <c r="F6" s="26" t="s">
        <v>824</v>
      </c>
      <c r="G6" s="178"/>
      <c r="I6">
        <f t="shared" si="0"/>
        <v>0</v>
      </c>
      <c r="K6">
        <f t="shared" si="1"/>
        <v>0</v>
      </c>
    </row>
    <row r="7" spans="1:11" ht="18.75" customHeight="1" x14ac:dyDescent="0.3">
      <c r="A7" s="27" t="s">
        <v>163</v>
      </c>
      <c r="B7" s="26" t="s">
        <v>164</v>
      </c>
      <c r="C7" s="36"/>
      <c r="D7" s="26" t="s">
        <v>672</v>
      </c>
      <c r="E7" s="26" t="s">
        <v>820</v>
      </c>
      <c r="F7" s="26" t="s">
        <v>824</v>
      </c>
      <c r="G7" s="178"/>
      <c r="I7">
        <f t="shared" si="0"/>
        <v>0</v>
      </c>
      <c r="K7">
        <f t="shared" si="1"/>
        <v>0</v>
      </c>
    </row>
    <row r="8" spans="1:11" ht="18.75" customHeight="1" x14ac:dyDescent="0.3">
      <c r="A8" s="27" t="s">
        <v>165</v>
      </c>
      <c r="B8" s="26" t="s">
        <v>166</v>
      </c>
      <c r="C8" s="36"/>
      <c r="D8" s="26" t="s">
        <v>674</v>
      </c>
      <c r="E8" s="26" t="s">
        <v>168</v>
      </c>
      <c r="F8" s="26" t="s">
        <v>824</v>
      </c>
      <c r="G8" s="178"/>
      <c r="I8">
        <f t="shared" si="0"/>
        <v>0</v>
      </c>
      <c r="K8">
        <f t="shared" si="1"/>
        <v>0</v>
      </c>
    </row>
    <row r="9" spans="1:11" ht="18.75" customHeight="1" x14ac:dyDescent="0.3">
      <c r="A9" s="27" t="s">
        <v>169</v>
      </c>
      <c r="B9" s="26" t="s">
        <v>170</v>
      </c>
      <c r="C9" s="36"/>
      <c r="D9" s="26" t="s">
        <v>671</v>
      </c>
      <c r="E9" s="26" t="s">
        <v>171</v>
      </c>
      <c r="F9" s="26" t="s">
        <v>825</v>
      </c>
      <c r="G9" s="178"/>
      <c r="I9">
        <f t="shared" si="0"/>
        <v>1</v>
      </c>
      <c r="K9">
        <f t="shared" si="1"/>
        <v>0</v>
      </c>
    </row>
    <row r="10" spans="1:11" ht="18.75" customHeight="1" x14ac:dyDescent="0.3">
      <c r="A10" s="27" t="s">
        <v>172</v>
      </c>
      <c r="B10" s="26" t="s">
        <v>173</v>
      </c>
      <c r="C10" s="36"/>
      <c r="D10" s="28" t="s">
        <v>672</v>
      </c>
      <c r="E10" s="28" t="s">
        <v>820</v>
      </c>
      <c r="F10" s="26" t="s">
        <v>824</v>
      </c>
      <c r="G10" s="178"/>
      <c r="I10">
        <f t="shared" si="0"/>
        <v>0</v>
      </c>
      <c r="K10">
        <f t="shared" si="1"/>
        <v>0</v>
      </c>
    </row>
    <row r="11" spans="1:11" ht="18.75" customHeight="1" x14ac:dyDescent="0.3">
      <c r="A11" s="27" t="s">
        <v>174</v>
      </c>
      <c r="B11" s="26" t="s">
        <v>175</v>
      </c>
      <c r="C11" s="36"/>
      <c r="D11" s="28" t="s">
        <v>671</v>
      </c>
      <c r="E11" s="28" t="s">
        <v>176</v>
      </c>
      <c r="F11" s="26" t="s">
        <v>824</v>
      </c>
      <c r="G11" s="179" t="s">
        <v>859</v>
      </c>
      <c r="I11">
        <f t="shared" si="0"/>
        <v>1</v>
      </c>
      <c r="K11">
        <f t="shared" si="1"/>
        <v>0</v>
      </c>
    </row>
    <row r="12" spans="1:11" ht="18.75" customHeight="1" x14ac:dyDescent="0.3">
      <c r="A12" s="27" t="s">
        <v>177</v>
      </c>
      <c r="B12" s="26" t="s">
        <v>178</v>
      </c>
      <c r="C12" s="36"/>
      <c r="D12" s="28" t="s">
        <v>821</v>
      </c>
      <c r="E12" s="28" t="s">
        <v>180</v>
      </c>
      <c r="F12" s="26" t="s">
        <v>825</v>
      </c>
      <c r="G12" s="178"/>
      <c r="I12">
        <f t="shared" si="0"/>
        <v>1</v>
      </c>
      <c r="K12">
        <f t="shared" si="1"/>
        <v>0</v>
      </c>
    </row>
    <row r="13" spans="1:11" ht="18.75" customHeight="1" x14ac:dyDescent="0.3">
      <c r="A13" s="27" t="s">
        <v>181</v>
      </c>
      <c r="B13" s="26" t="s">
        <v>182</v>
      </c>
      <c r="C13" s="36"/>
      <c r="D13" s="28" t="s">
        <v>818</v>
      </c>
      <c r="E13" s="28" t="s">
        <v>819</v>
      </c>
      <c r="F13" s="26" t="s">
        <v>824</v>
      </c>
      <c r="G13" s="178"/>
      <c r="I13">
        <f t="shared" si="0"/>
        <v>0</v>
      </c>
      <c r="K13">
        <f t="shared" si="1"/>
        <v>0</v>
      </c>
    </row>
    <row r="14" spans="1:11" ht="18.75" customHeight="1" x14ac:dyDescent="0.3">
      <c r="A14" s="27" t="s">
        <v>183</v>
      </c>
      <c r="B14" s="26" t="s">
        <v>184</v>
      </c>
      <c r="C14" s="36"/>
      <c r="D14" s="28" t="s">
        <v>674</v>
      </c>
      <c r="E14" s="28" t="s">
        <v>168</v>
      </c>
      <c r="F14" s="26" t="s">
        <v>824</v>
      </c>
      <c r="G14" s="178"/>
      <c r="I14">
        <f t="shared" si="0"/>
        <v>0</v>
      </c>
      <c r="K14">
        <f t="shared" si="1"/>
        <v>0</v>
      </c>
    </row>
    <row r="15" spans="1:11" ht="18.75" customHeight="1" x14ac:dyDescent="0.3">
      <c r="A15" s="27" t="s">
        <v>185</v>
      </c>
      <c r="B15" s="26" t="s">
        <v>186</v>
      </c>
      <c r="C15" s="36"/>
      <c r="D15" s="28" t="s">
        <v>671</v>
      </c>
      <c r="E15" s="28" t="s">
        <v>171</v>
      </c>
      <c r="F15" s="26" t="s">
        <v>824</v>
      </c>
      <c r="G15" s="178"/>
      <c r="I15">
        <f t="shared" si="0"/>
        <v>0</v>
      </c>
      <c r="K15">
        <f t="shared" si="1"/>
        <v>0</v>
      </c>
    </row>
    <row r="16" spans="1:11" ht="18.75" customHeight="1" x14ac:dyDescent="0.3">
      <c r="A16" s="27" t="s">
        <v>187</v>
      </c>
      <c r="B16" s="26" t="s">
        <v>188</v>
      </c>
      <c r="C16" s="36"/>
      <c r="D16" s="28" t="s">
        <v>821</v>
      </c>
      <c r="E16" s="28" t="s">
        <v>190</v>
      </c>
      <c r="F16" s="26" t="s">
        <v>825</v>
      </c>
      <c r="G16" s="179" t="s">
        <v>859</v>
      </c>
      <c r="I16">
        <f t="shared" si="0"/>
        <v>1</v>
      </c>
      <c r="K16">
        <f t="shared" si="1"/>
        <v>0</v>
      </c>
    </row>
    <row r="17" spans="1:11" ht="18.75" customHeight="1" x14ac:dyDescent="0.3">
      <c r="A17" s="27" t="s">
        <v>191</v>
      </c>
      <c r="B17" s="26" t="s">
        <v>192</v>
      </c>
      <c r="C17" s="36"/>
      <c r="D17" s="28" t="s">
        <v>818</v>
      </c>
      <c r="E17" s="28" t="s">
        <v>193</v>
      </c>
      <c r="F17" s="26" t="s">
        <v>824</v>
      </c>
      <c r="G17" s="179" t="s">
        <v>859</v>
      </c>
      <c r="I17">
        <f t="shared" si="0"/>
        <v>1</v>
      </c>
      <c r="K17">
        <f t="shared" si="1"/>
        <v>0</v>
      </c>
    </row>
    <row r="18" spans="1:11" ht="18.75" customHeight="1" x14ac:dyDescent="0.3">
      <c r="A18" s="27" t="s">
        <v>194</v>
      </c>
      <c r="B18" s="26" t="s">
        <v>195</v>
      </c>
      <c r="C18" s="36"/>
      <c r="D18" s="28" t="s">
        <v>821</v>
      </c>
      <c r="E18" s="28" t="s">
        <v>180</v>
      </c>
      <c r="F18" s="26" t="s">
        <v>824</v>
      </c>
      <c r="G18" s="178"/>
      <c r="I18">
        <f t="shared" si="0"/>
        <v>0</v>
      </c>
      <c r="K18">
        <f t="shared" si="1"/>
        <v>0</v>
      </c>
    </row>
    <row r="19" spans="1:11" ht="18.75" customHeight="1" x14ac:dyDescent="0.3">
      <c r="A19" s="27" t="s">
        <v>196</v>
      </c>
      <c r="B19" s="26" t="s">
        <v>197</v>
      </c>
      <c r="C19" s="36"/>
      <c r="D19" s="28" t="s">
        <v>818</v>
      </c>
      <c r="E19" s="28" t="s">
        <v>158</v>
      </c>
      <c r="F19" s="26" t="s">
        <v>824</v>
      </c>
      <c r="G19" s="178"/>
      <c r="I19">
        <f t="shared" si="0"/>
        <v>0</v>
      </c>
      <c r="K19">
        <f t="shared" si="1"/>
        <v>0</v>
      </c>
    </row>
    <row r="20" spans="1:11" ht="18.75" customHeight="1" x14ac:dyDescent="0.3">
      <c r="A20" s="27" t="s">
        <v>198</v>
      </c>
      <c r="B20" s="26" t="s">
        <v>199</v>
      </c>
      <c r="C20" s="36"/>
      <c r="D20" s="28" t="s">
        <v>821</v>
      </c>
      <c r="E20" s="28" t="s">
        <v>180</v>
      </c>
      <c r="F20" s="26" t="s">
        <v>825</v>
      </c>
      <c r="G20" s="178"/>
      <c r="I20">
        <f t="shared" si="0"/>
        <v>1</v>
      </c>
      <c r="K20">
        <f t="shared" si="1"/>
        <v>0</v>
      </c>
    </row>
    <row r="21" spans="1:11" ht="18.75" customHeight="1" x14ac:dyDescent="0.3">
      <c r="A21" s="27" t="s">
        <v>200</v>
      </c>
      <c r="B21" s="26" t="s">
        <v>201</v>
      </c>
      <c r="C21" s="36"/>
      <c r="D21" s="28" t="s">
        <v>674</v>
      </c>
      <c r="E21" s="28" t="s">
        <v>168</v>
      </c>
      <c r="F21" s="26" t="s">
        <v>824</v>
      </c>
      <c r="G21" s="179" t="s">
        <v>859</v>
      </c>
      <c r="I21">
        <f t="shared" si="0"/>
        <v>1</v>
      </c>
      <c r="K21">
        <f t="shared" si="1"/>
        <v>0</v>
      </c>
    </row>
    <row r="22" spans="1:11" ht="18.75" customHeight="1" x14ac:dyDescent="0.3">
      <c r="A22" s="27" t="s">
        <v>202</v>
      </c>
      <c r="B22" s="26" t="s">
        <v>203</v>
      </c>
      <c r="C22" s="36"/>
      <c r="D22" s="28" t="s">
        <v>673</v>
      </c>
      <c r="E22" s="28" t="s">
        <v>822</v>
      </c>
      <c r="F22" s="26" t="s">
        <v>824</v>
      </c>
      <c r="G22" s="179" t="s">
        <v>859</v>
      </c>
      <c r="I22">
        <f t="shared" si="0"/>
        <v>1</v>
      </c>
      <c r="K22">
        <f t="shared" si="1"/>
        <v>0</v>
      </c>
    </row>
    <row r="23" spans="1:11" ht="18.75" customHeight="1" x14ac:dyDescent="0.3">
      <c r="A23" s="27" t="s">
        <v>205</v>
      </c>
      <c r="B23" s="26" t="s">
        <v>206</v>
      </c>
      <c r="C23" s="36"/>
      <c r="D23" s="28" t="s">
        <v>672</v>
      </c>
      <c r="E23" s="28" t="s">
        <v>820</v>
      </c>
      <c r="F23" s="26" t="s">
        <v>824</v>
      </c>
      <c r="G23" s="178"/>
      <c r="I23">
        <f t="shared" si="0"/>
        <v>0</v>
      </c>
      <c r="K23">
        <f t="shared" si="1"/>
        <v>0</v>
      </c>
    </row>
    <row r="24" spans="1:11" ht="18.75" customHeight="1" x14ac:dyDescent="0.3">
      <c r="A24" s="27" t="s">
        <v>207</v>
      </c>
      <c r="B24" s="26" t="s">
        <v>208</v>
      </c>
      <c r="C24" s="36"/>
      <c r="D24" s="28" t="s">
        <v>671</v>
      </c>
      <c r="E24" s="28" t="s">
        <v>171</v>
      </c>
      <c r="F24" s="26" t="s">
        <v>824</v>
      </c>
      <c r="G24" s="178"/>
      <c r="I24">
        <f t="shared" si="0"/>
        <v>0</v>
      </c>
      <c r="K24">
        <f t="shared" si="1"/>
        <v>0</v>
      </c>
    </row>
    <row r="25" spans="1:11" ht="18.75" customHeight="1" x14ac:dyDescent="0.3">
      <c r="A25" s="27" t="s">
        <v>209</v>
      </c>
      <c r="B25" s="26" t="s">
        <v>210</v>
      </c>
      <c r="C25" s="36"/>
      <c r="D25" s="28" t="s">
        <v>821</v>
      </c>
      <c r="E25" s="28" t="s">
        <v>212</v>
      </c>
      <c r="F25" s="26" t="s">
        <v>824</v>
      </c>
      <c r="G25" s="178"/>
      <c r="I25">
        <f t="shared" si="0"/>
        <v>0</v>
      </c>
      <c r="K25">
        <f t="shared" si="1"/>
        <v>0</v>
      </c>
    </row>
    <row r="26" spans="1:11" ht="18.75" customHeight="1" x14ac:dyDescent="0.3">
      <c r="A26" s="27" t="s">
        <v>213</v>
      </c>
      <c r="B26" s="26" t="s">
        <v>214</v>
      </c>
      <c r="C26" s="36"/>
      <c r="D26" s="28" t="s">
        <v>674</v>
      </c>
      <c r="E26" s="28" t="s">
        <v>823</v>
      </c>
      <c r="F26" s="26" t="s">
        <v>824</v>
      </c>
      <c r="G26" s="178"/>
      <c r="I26">
        <f t="shared" si="0"/>
        <v>0</v>
      </c>
      <c r="K26">
        <f t="shared" si="1"/>
        <v>0</v>
      </c>
    </row>
    <row r="27" spans="1:11" ht="18.75" customHeight="1" x14ac:dyDescent="0.3">
      <c r="A27" s="27" t="s">
        <v>215</v>
      </c>
      <c r="B27" s="26" t="s">
        <v>216</v>
      </c>
      <c r="C27" s="36"/>
      <c r="D27" s="28" t="s">
        <v>673</v>
      </c>
      <c r="E27" s="28" t="s">
        <v>822</v>
      </c>
      <c r="F27" s="26" t="s">
        <v>825</v>
      </c>
      <c r="G27" s="178"/>
      <c r="I27">
        <f t="shared" si="0"/>
        <v>1</v>
      </c>
      <c r="K27">
        <f t="shared" si="1"/>
        <v>0</v>
      </c>
    </row>
    <row r="28" spans="1:11" ht="18.75" customHeight="1" x14ac:dyDescent="0.3">
      <c r="A28" s="27" t="s">
        <v>217</v>
      </c>
      <c r="B28" s="26" t="s">
        <v>218</v>
      </c>
      <c r="C28" s="36"/>
      <c r="D28" s="28" t="s">
        <v>821</v>
      </c>
      <c r="E28" s="28" t="s">
        <v>180</v>
      </c>
      <c r="F28" s="26" t="s">
        <v>824</v>
      </c>
      <c r="G28" s="179" t="s">
        <v>859</v>
      </c>
      <c r="I28">
        <f t="shared" si="0"/>
        <v>1</v>
      </c>
      <c r="K28">
        <f t="shared" si="1"/>
        <v>0</v>
      </c>
    </row>
    <row r="29" spans="1:11" ht="18.75" customHeight="1" x14ac:dyDescent="0.3">
      <c r="A29" s="27" t="s">
        <v>219</v>
      </c>
      <c r="B29" s="26" t="s">
        <v>220</v>
      </c>
      <c r="C29" s="36"/>
      <c r="D29" s="28" t="s">
        <v>818</v>
      </c>
      <c r="E29" s="28" t="s">
        <v>193</v>
      </c>
      <c r="F29" s="26" t="s">
        <v>825</v>
      </c>
      <c r="G29" s="178"/>
      <c r="I29">
        <f t="shared" si="0"/>
        <v>1</v>
      </c>
      <c r="K29">
        <f t="shared" si="1"/>
        <v>0</v>
      </c>
    </row>
    <row r="30" spans="1:11" ht="18.75" customHeight="1" x14ac:dyDescent="0.3">
      <c r="A30" s="27" t="s">
        <v>221</v>
      </c>
      <c r="B30" s="26" t="s">
        <v>222</v>
      </c>
      <c r="C30" s="36"/>
      <c r="D30" s="28" t="s">
        <v>673</v>
      </c>
      <c r="E30" s="28" t="s">
        <v>822</v>
      </c>
      <c r="F30" s="26" t="s">
        <v>824</v>
      </c>
      <c r="G30" s="178"/>
      <c r="I30">
        <f t="shared" si="0"/>
        <v>0</v>
      </c>
      <c r="K30">
        <f t="shared" si="1"/>
        <v>0</v>
      </c>
    </row>
    <row r="31" spans="1:11" ht="18.75" customHeight="1" x14ac:dyDescent="0.3">
      <c r="A31" s="27" t="s">
        <v>223</v>
      </c>
      <c r="B31" s="26" t="s">
        <v>224</v>
      </c>
      <c r="C31" s="36"/>
      <c r="D31" s="28" t="s">
        <v>818</v>
      </c>
      <c r="E31" s="28" t="s">
        <v>225</v>
      </c>
      <c r="F31" s="26" t="s">
        <v>824</v>
      </c>
      <c r="G31" s="178"/>
      <c r="I31">
        <f t="shared" si="0"/>
        <v>0</v>
      </c>
      <c r="K31">
        <f t="shared" si="1"/>
        <v>0</v>
      </c>
    </row>
    <row r="32" spans="1:11" ht="18.75" customHeight="1" x14ac:dyDescent="0.3">
      <c r="A32" s="27" t="s">
        <v>226</v>
      </c>
      <c r="B32" s="26" t="s">
        <v>227</v>
      </c>
      <c r="C32" s="36"/>
      <c r="D32" s="28" t="s">
        <v>671</v>
      </c>
      <c r="E32" s="28" t="s">
        <v>171</v>
      </c>
      <c r="F32" s="26" t="s">
        <v>824</v>
      </c>
      <c r="G32" s="178"/>
      <c r="I32">
        <f t="shared" si="0"/>
        <v>0</v>
      </c>
      <c r="K32">
        <f t="shared" si="1"/>
        <v>0</v>
      </c>
    </row>
    <row r="33" spans="1:11" ht="18.75" customHeight="1" x14ac:dyDescent="0.3">
      <c r="A33" s="27" t="s">
        <v>228</v>
      </c>
      <c r="B33" s="26" t="s">
        <v>229</v>
      </c>
      <c r="C33" s="36"/>
      <c r="D33" s="28" t="s">
        <v>674</v>
      </c>
      <c r="E33" s="28" t="s">
        <v>823</v>
      </c>
      <c r="F33" s="26" t="s">
        <v>824</v>
      </c>
      <c r="G33" s="178"/>
      <c r="I33">
        <f t="shared" si="0"/>
        <v>0</v>
      </c>
      <c r="K33">
        <f t="shared" si="1"/>
        <v>0</v>
      </c>
    </row>
    <row r="34" spans="1:11" ht="18.75" customHeight="1" x14ac:dyDescent="0.3">
      <c r="A34" s="27" t="s">
        <v>230</v>
      </c>
      <c r="B34" s="26" t="s">
        <v>231</v>
      </c>
      <c r="C34" s="36"/>
      <c r="D34" s="28" t="s">
        <v>818</v>
      </c>
      <c r="E34" s="28" t="s">
        <v>168</v>
      </c>
      <c r="F34" s="26" t="s">
        <v>824</v>
      </c>
      <c r="G34" s="178"/>
      <c r="I34">
        <f t="shared" si="0"/>
        <v>0</v>
      </c>
      <c r="K34">
        <f t="shared" si="1"/>
        <v>0</v>
      </c>
    </row>
    <row r="35" spans="1:11" ht="18.75" customHeight="1" x14ac:dyDescent="0.3">
      <c r="A35" s="27" t="s">
        <v>232</v>
      </c>
      <c r="B35" s="26" t="s">
        <v>233</v>
      </c>
      <c r="C35" s="36"/>
      <c r="D35" s="28" t="s">
        <v>671</v>
      </c>
      <c r="E35" s="28" t="s">
        <v>171</v>
      </c>
      <c r="F35" s="26" t="s">
        <v>824</v>
      </c>
      <c r="G35" s="178"/>
      <c r="I35">
        <f t="shared" si="0"/>
        <v>0</v>
      </c>
      <c r="K35">
        <f t="shared" si="1"/>
        <v>0</v>
      </c>
    </row>
    <row r="36" spans="1:11" ht="18.75" customHeight="1" x14ac:dyDescent="0.3">
      <c r="A36" s="27" t="s">
        <v>234</v>
      </c>
      <c r="B36" s="26" t="s">
        <v>235</v>
      </c>
      <c r="C36" s="36"/>
      <c r="D36" s="28" t="s">
        <v>674</v>
      </c>
      <c r="E36" s="28" t="s">
        <v>168</v>
      </c>
      <c r="F36" s="26" t="s">
        <v>825</v>
      </c>
      <c r="G36" s="178"/>
      <c r="I36">
        <f t="shared" si="0"/>
        <v>1</v>
      </c>
      <c r="K36">
        <f t="shared" si="1"/>
        <v>0</v>
      </c>
    </row>
    <row r="37" spans="1:11" ht="18.75" customHeight="1" x14ac:dyDescent="0.3">
      <c r="A37" s="27" t="s">
        <v>236</v>
      </c>
      <c r="B37" s="26" t="s">
        <v>237</v>
      </c>
      <c r="C37" s="36"/>
      <c r="D37" s="28" t="s">
        <v>673</v>
      </c>
      <c r="E37" s="28" t="s">
        <v>822</v>
      </c>
      <c r="F37" s="26" t="s">
        <v>824</v>
      </c>
      <c r="G37" s="178"/>
      <c r="I37">
        <f t="shared" si="0"/>
        <v>0</v>
      </c>
      <c r="K37">
        <f t="shared" si="1"/>
        <v>0</v>
      </c>
    </row>
    <row r="38" spans="1:11" ht="18.75" customHeight="1" x14ac:dyDescent="0.3">
      <c r="A38" s="27" t="s">
        <v>238</v>
      </c>
      <c r="B38" s="26" t="s">
        <v>239</v>
      </c>
      <c r="C38" s="36"/>
      <c r="D38" s="28" t="s">
        <v>821</v>
      </c>
      <c r="E38" s="28" t="s">
        <v>180</v>
      </c>
      <c r="F38" s="26" t="s">
        <v>825</v>
      </c>
      <c r="G38" s="179" t="s">
        <v>859</v>
      </c>
      <c r="I38">
        <f t="shared" si="0"/>
        <v>1</v>
      </c>
      <c r="K38">
        <f t="shared" si="1"/>
        <v>0</v>
      </c>
    </row>
    <row r="39" spans="1:11" ht="18.75" customHeight="1" x14ac:dyDescent="0.3">
      <c r="A39" s="27" t="s">
        <v>240</v>
      </c>
      <c r="B39" s="26" t="s">
        <v>241</v>
      </c>
      <c r="C39" s="36"/>
      <c r="D39" s="28" t="s">
        <v>673</v>
      </c>
      <c r="E39" s="28" t="s">
        <v>822</v>
      </c>
      <c r="F39" s="26" t="s">
        <v>824</v>
      </c>
      <c r="G39" s="178"/>
      <c r="I39">
        <f t="shared" si="0"/>
        <v>0</v>
      </c>
      <c r="K39">
        <f t="shared" si="1"/>
        <v>0</v>
      </c>
    </row>
    <row r="40" spans="1:11" ht="18.75" customHeight="1" x14ac:dyDescent="0.3">
      <c r="A40" s="27" t="s">
        <v>242</v>
      </c>
      <c r="B40" s="26" t="s">
        <v>243</v>
      </c>
      <c r="C40" s="36"/>
      <c r="D40" s="28" t="s">
        <v>821</v>
      </c>
      <c r="E40" s="28" t="s">
        <v>212</v>
      </c>
      <c r="F40" s="26" t="s">
        <v>825</v>
      </c>
      <c r="G40" s="178"/>
      <c r="I40">
        <f t="shared" si="0"/>
        <v>1</v>
      </c>
      <c r="K40">
        <f t="shared" si="1"/>
        <v>0</v>
      </c>
    </row>
    <row r="41" spans="1:11" ht="18.75" customHeight="1" x14ac:dyDescent="0.3">
      <c r="A41" s="27" t="s">
        <v>244</v>
      </c>
      <c r="B41" s="26" t="s">
        <v>245</v>
      </c>
      <c r="C41" s="36"/>
      <c r="D41" s="28" t="s">
        <v>672</v>
      </c>
      <c r="E41" s="28" t="s">
        <v>820</v>
      </c>
      <c r="F41" s="26" t="s">
        <v>824</v>
      </c>
      <c r="G41" s="178"/>
      <c r="I41">
        <f t="shared" si="0"/>
        <v>0</v>
      </c>
      <c r="K41">
        <f t="shared" si="1"/>
        <v>0</v>
      </c>
    </row>
    <row r="42" spans="1:11" ht="18.75" customHeight="1" x14ac:dyDescent="0.3">
      <c r="A42" s="27" t="s">
        <v>246</v>
      </c>
      <c r="B42" s="26" t="s">
        <v>247</v>
      </c>
      <c r="C42" s="36"/>
      <c r="D42" s="28" t="s">
        <v>674</v>
      </c>
      <c r="E42" s="28" t="s">
        <v>823</v>
      </c>
      <c r="F42" s="26" t="s">
        <v>825</v>
      </c>
      <c r="G42" s="178"/>
      <c r="I42">
        <f t="shared" si="0"/>
        <v>1</v>
      </c>
      <c r="K42">
        <f t="shared" si="1"/>
        <v>0</v>
      </c>
    </row>
    <row r="43" spans="1:11" ht="18.75" customHeight="1" x14ac:dyDescent="0.3">
      <c r="A43" s="27" t="s">
        <v>248</v>
      </c>
      <c r="B43" s="26" t="s">
        <v>249</v>
      </c>
      <c r="C43" s="36"/>
      <c r="D43" s="28" t="s">
        <v>818</v>
      </c>
      <c r="E43" s="28" t="s">
        <v>168</v>
      </c>
      <c r="F43" s="26" t="s">
        <v>824</v>
      </c>
      <c r="G43" s="178"/>
      <c r="I43">
        <f t="shared" si="0"/>
        <v>0</v>
      </c>
      <c r="K43">
        <f t="shared" si="1"/>
        <v>0</v>
      </c>
    </row>
    <row r="44" spans="1:11" ht="18.75" customHeight="1" x14ac:dyDescent="0.3">
      <c r="A44" s="27" t="s">
        <v>250</v>
      </c>
      <c r="B44" s="26" t="s">
        <v>251</v>
      </c>
      <c r="C44" s="36"/>
      <c r="D44" s="28" t="s">
        <v>818</v>
      </c>
      <c r="E44" s="28" t="s">
        <v>193</v>
      </c>
      <c r="F44" s="26" t="s">
        <v>824</v>
      </c>
      <c r="G44" s="178"/>
      <c r="I44">
        <f t="shared" si="0"/>
        <v>0</v>
      </c>
      <c r="K44">
        <f t="shared" si="1"/>
        <v>0</v>
      </c>
    </row>
    <row r="45" spans="1:11" ht="18.75" customHeight="1" x14ac:dyDescent="0.3">
      <c r="A45" s="27" t="s">
        <v>252</v>
      </c>
      <c r="B45" s="26" t="s">
        <v>253</v>
      </c>
      <c r="C45" s="36"/>
      <c r="D45" s="28" t="s">
        <v>671</v>
      </c>
      <c r="E45" s="28" t="s">
        <v>171</v>
      </c>
      <c r="F45" s="26" t="s">
        <v>824</v>
      </c>
      <c r="G45" s="178"/>
      <c r="I45">
        <f t="shared" si="0"/>
        <v>0</v>
      </c>
      <c r="K45">
        <f t="shared" si="1"/>
        <v>0</v>
      </c>
    </row>
    <row r="46" spans="1:11" ht="18.75" customHeight="1" x14ac:dyDescent="0.3">
      <c r="A46" s="27" t="s">
        <v>254</v>
      </c>
      <c r="B46" s="26" t="s">
        <v>255</v>
      </c>
      <c r="C46" s="36"/>
      <c r="D46" s="28" t="s">
        <v>821</v>
      </c>
      <c r="E46" s="28" t="s">
        <v>212</v>
      </c>
      <c r="F46" s="26" t="s">
        <v>825</v>
      </c>
      <c r="G46" s="178"/>
      <c r="I46">
        <f t="shared" si="0"/>
        <v>1</v>
      </c>
      <c r="K46">
        <f t="shared" si="1"/>
        <v>0</v>
      </c>
    </row>
    <row r="47" spans="1:11" ht="18.75" customHeight="1" x14ac:dyDescent="0.3">
      <c r="A47" s="27" t="s">
        <v>256</v>
      </c>
      <c r="B47" s="26" t="s">
        <v>257</v>
      </c>
      <c r="C47" s="36"/>
      <c r="D47" s="28" t="s">
        <v>821</v>
      </c>
      <c r="E47" s="28" t="s">
        <v>190</v>
      </c>
      <c r="F47" s="26" t="s">
        <v>825</v>
      </c>
      <c r="G47" s="179" t="s">
        <v>859</v>
      </c>
      <c r="I47">
        <f t="shared" si="0"/>
        <v>1</v>
      </c>
      <c r="K47">
        <f t="shared" si="1"/>
        <v>0</v>
      </c>
    </row>
    <row r="48" spans="1:11" ht="18.75" customHeight="1" x14ac:dyDescent="0.3">
      <c r="A48" s="27" t="s">
        <v>258</v>
      </c>
      <c r="B48" s="26" t="s">
        <v>259</v>
      </c>
      <c r="C48" s="36"/>
      <c r="D48" s="28" t="s">
        <v>821</v>
      </c>
      <c r="E48" s="28" t="s">
        <v>212</v>
      </c>
      <c r="F48" s="26" t="s">
        <v>824</v>
      </c>
      <c r="G48" s="179" t="s">
        <v>859</v>
      </c>
      <c r="I48">
        <f t="shared" si="0"/>
        <v>1</v>
      </c>
      <c r="K48">
        <f t="shared" si="1"/>
        <v>0</v>
      </c>
    </row>
    <row r="49" spans="1:11" ht="18.75" customHeight="1" x14ac:dyDescent="0.3">
      <c r="A49" s="27" t="s">
        <v>260</v>
      </c>
      <c r="B49" s="26" t="s">
        <v>261</v>
      </c>
      <c r="C49" s="36"/>
      <c r="D49" s="28" t="s">
        <v>674</v>
      </c>
      <c r="E49" s="28" t="s">
        <v>823</v>
      </c>
      <c r="F49" s="26" t="s">
        <v>825</v>
      </c>
      <c r="G49" s="178"/>
      <c r="I49">
        <f t="shared" si="0"/>
        <v>1</v>
      </c>
      <c r="K49">
        <f t="shared" si="1"/>
        <v>0</v>
      </c>
    </row>
    <row r="50" spans="1:11" ht="18.75" customHeight="1" x14ac:dyDescent="0.3">
      <c r="A50" s="27" t="s">
        <v>262</v>
      </c>
      <c r="B50" s="26" t="s">
        <v>263</v>
      </c>
      <c r="C50" s="36"/>
      <c r="D50" s="28" t="s">
        <v>674</v>
      </c>
      <c r="E50" s="28" t="s">
        <v>823</v>
      </c>
      <c r="F50" s="26" t="s">
        <v>825</v>
      </c>
      <c r="G50" s="179" t="s">
        <v>859</v>
      </c>
      <c r="I50">
        <f t="shared" si="0"/>
        <v>1</v>
      </c>
      <c r="K50">
        <f t="shared" si="1"/>
        <v>0</v>
      </c>
    </row>
    <row r="51" spans="1:11" ht="18.75" customHeight="1" x14ac:dyDescent="0.3">
      <c r="A51" s="27" t="s">
        <v>264</v>
      </c>
      <c r="B51" s="26" t="s">
        <v>265</v>
      </c>
      <c r="C51" s="36"/>
      <c r="D51" s="28" t="s">
        <v>818</v>
      </c>
      <c r="E51" s="28" t="s">
        <v>158</v>
      </c>
      <c r="F51" s="26" t="s">
        <v>824</v>
      </c>
      <c r="G51" s="178"/>
      <c r="I51">
        <f t="shared" si="0"/>
        <v>0</v>
      </c>
      <c r="K51">
        <f t="shared" si="1"/>
        <v>0</v>
      </c>
    </row>
    <row r="52" spans="1:11" ht="18.75" customHeight="1" x14ac:dyDescent="0.3">
      <c r="A52" s="27" t="s">
        <v>266</v>
      </c>
      <c r="B52" s="26" t="s">
        <v>267</v>
      </c>
      <c r="C52" s="36"/>
      <c r="D52" s="28" t="s">
        <v>672</v>
      </c>
      <c r="E52" s="28" t="s">
        <v>820</v>
      </c>
      <c r="F52" s="26" t="s">
        <v>824</v>
      </c>
      <c r="G52" s="178"/>
      <c r="I52">
        <f t="shared" si="0"/>
        <v>0</v>
      </c>
      <c r="K52">
        <f t="shared" si="1"/>
        <v>0</v>
      </c>
    </row>
    <row r="53" spans="1:11" ht="18.75" customHeight="1" x14ac:dyDescent="0.3">
      <c r="A53" s="27" t="s">
        <v>268</v>
      </c>
      <c r="B53" s="26" t="s">
        <v>269</v>
      </c>
      <c r="C53" s="36"/>
      <c r="D53" s="28" t="s">
        <v>671</v>
      </c>
      <c r="E53" s="28" t="s">
        <v>171</v>
      </c>
      <c r="F53" s="26" t="s">
        <v>824</v>
      </c>
      <c r="G53" s="178"/>
      <c r="I53">
        <f t="shared" si="0"/>
        <v>0</v>
      </c>
      <c r="K53">
        <f t="shared" si="1"/>
        <v>0</v>
      </c>
    </row>
    <row r="54" spans="1:11" ht="18.75" customHeight="1" x14ac:dyDescent="0.3">
      <c r="A54" s="27" t="s">
        <v>270</v>
      </c>
      <c r="B54" s="26" t="s">
        <v>271</v>
      </c>
      <c r="C54" s="36"/>
      <c r="D54" s="28" t="s">
        <v>671</v>
      </c>
      <c r="E54" s="28" t="s">
        <v>171</v>
      </c>
      <c r="F54" s="26" t="s">
        <v>824</v>
      </c>
      <c r="G54" s="179" t="s">
        <v>859</v>
      </c>
      <c r="I54">
        <f t="shared" si="0"/>
        <v>1</v>
      </c>
      <c r="K54">
        <f t="shared" si="1"/>
        <v>0</v>
      </c>
    </row>
    <row r="55" spans="1:11" ht="18.75" customHeight="1" x14ac:dyDescent="0.3">
      <c r="A55" s="27" t="s">
        <v>272</v>
      </c>
      <c r="B55" s="26" t="s">
        <v>273</v>
      </c>
      <c r="C55" s="36"/>
      <c r="D55" s="28" t="s">
        <v>674</v>
      </c>
      <c r="E55" s="28" t="s">
        <v>823</v>
      </c>
      <c r="F55" s="26" t="s">
        <v>825</v>
      </c>
      <c r="G55" s="178"/>
      <c r="I55">
        <f t="shared" si="0"/>
        <v>1</v>
      </c>
      <c r="K55">
        <f t="shared" si="1"/>
        <v>0</v>
      </c>
    </row>
    <row r="56" spans="1:11" ht="18.75" customHeight="1" x14ac:dyDescent="0.3">
      <c r="A56" s="27" t="s">
        <v>274</v>
      </c>
      <c r="B56" s="26" t="s">
        <v>189</v>
      </c>
      <c r="C56" s="36"/>
      <c r="D56" s="28" t="s">
        <v>821</v>
      </c>
      <c r="E56" s="28" t="s">
        <v>190</v>
      </c>
      <c r="F56" s="26" t="s">
        <v>825</v>
      </c>
      <c r="G56" s="178"/>
      <c r="I56">
        <f t="shared" si="0"/>
        <v>1</v>
      </c>
      <c r="K56">
        <f t="shared" si="1"/>
        <v>0</v>
      </c>
    </row>
    <row r="57" spans="1:11" ht="18.75" customHeight="1" x14ac:dyDescent="0.3">
      <c r="A57" s="27" t="s">
        <v>275</v>
      </c>
      <c r="B57" s="26" t="s">
        <v>276</v>
      </c>
      <c r="C57" s="36"/>
      <c r="D57" s="28" t="s">
        <v>818</v>
      </c>
      <c r="E57" s="28" t="s">
        <v>225</v>
      </c>
      <c r="F57" s="26" t="s">
        <v>824</v>
      </c>
      <c r="G57" s="178"/>
      <c r="I57">
        <f t="shared" si="0"/>
        <v>0</v>
      </c>
      <c r="K57">
        <f t="shared" si="1"/>
        <v>0</v>
      </c>
    </row>
    <row r="58" spans="1:11" ht="18.75" customHeight="1" x14ac:dyDescent="0.3">
      <c r="A58" s="27" t="s">
        <v>277</v>
      </c>
      <c r="B58" s="26" t="s">
        <v>278</v>
      </c>
      <c r="C58" s="36"/>
      <c r="D58" s="28" t="s">
        <v>818</v>
      </c>
      <c r="E58" s="28" t="s">
        <v>819</v>
      </c>
      <c r="F58" s="26" t="s">
        <v>824</v>
      </c>
      <c r="G58" s="178"/>
      <c r="I58">
        <f t="shared" si="0"/>
        <v>0</v>
      </c>
      <c r="K58">
        <f t="shared" si="1"/>
        <v>0</v>
      </c>
    </row>
    <row r="59" spans="1:11" ht="18.75" customHeight="1" x14ac:dyDescent="0.3">
      <c r="A59" s="27" t="s">
        <v>279</v>
      </c>
      <c r="B59" s="26" t="s">
        <v>280</v>
      </c>
      <c r="C59" s="36"/>
      <c r="D59" s="28" t="s">
        <v>818</v>
      </c>
      <c r="E59" s="28" t="s">
        <v>168</v>
      </c>
      <c r="F59" s="26" t="s">
        <v>824</v>
      </c>
      <c r="G59" s="178"/>
      <c r="I59">
        <f t="shared" si="0"/>
        <v>0</v>
      </c>
      <c r="K59">
        <f t="shared" si="1"/>
        <v>0</v>
      </c>
    </row>
    <row r="60" spans="1:11" ht="18.75" customHeight="1" x14ac:dyDescent="0.3">
      <c r="A60" s="27" t="s">
        <v>281</v>
      </c>
      <c r="B60" s="26" t="s">
        <v>282</v>
      </c>
      <c r="C60" s="36"/>
      <c r="D60" s="28" t="s">
        <v>673</v>
      </c>
      <c r="E60" s="28" t="s">
        <v>822</v>
      </c>
      <c r="F60" s="26" t="s">
        <v>825</v>
      </c>
      <c r="G60" s="178"/>
      <c r="I60">
        <f t="shared" si="0"/>
        <v>1</v>
      </c>
      <c r="K60">
        <f t="shared" si="1"/>
        <v>0</v>
      </c>
    </row>
    <row r="61" spans="1:11" ht="18.75" customHeight="1" x14ac:dyDescent="0.3">
      <c r="A61" s="27" t="s">
        <v>283</v>
      </c>
      <c r="B61" s="26" t="s">
        <v>284</v>
      </c>
      <c r="C61" s="36"/>
      <c r="D61" s="28" t="s">
        <v>673</v>
      </c>
      <c r="E61" s="28" t="s">
        <v>822</v>
      </c>
      <c r="F61" s="26" t="s">
        <v>824</v>
      </c>
      <c r="G61" s="178"/>
      <c r="I61">
        <f t="shared" si="0"/>
        <v>0</v>
      </c>
      <c r="K61">
        <f t="shared" si="1"/>
        <v>0</v>
      </c>
    </row>
    <row r="62" spans="1:11" ht="18.75" customHeight="1" x14ac:dyDescent="0.3">
      <c r="A62" s="27" t="s">
        <v>285</v>
      </c>
      <c r="B62" s="26" t="s">
        <v>286</v>
      </c>
      <c r="C62" s="36"/>
      <c r="D62" s="28" t="s">
        <v>674</v>
      </c>
      <c r="E62" s="28" t="s">
        <v>823</v>
      </c>
      <c r="F62" s="26" t="s">
        <v>824</v>
      </c>
      <c r="G62" s="178"/>
      <c r="I62">
        <f t="shared" si="0"/>
        <v>0</v>
      </c>
      <c r="K62">
        <f t="shared" si="1"/>
        <v>0</v>
      </c>
    </row>
    <row r="63" spans="1:11" ht="18.75" customHeight="1" x14ac:dyDescent="0.3">
      <c r="A63" s="27" t="s">
        <v>287</v>
      </c>
      <c r="B63" s="26" t="s">
        <v>288</v>
      </c>
      <c r="C63" s="36"/>
      <c r="D63" s="28" t="s">
        <v>821</v>
      </c>
      <c r="E63" s="28" t="s">
        <v>190</v>
      </c>
      <c r="F63" s="26" t="s">
        <v>825</v>
      </c>
      <c r="G63" s="178"/>
      <c r="I63">
        <f t="shared" si="0"/>
        <v>1</v>
      </c>
      <c r="K63">
        <f t="shared" si="1"/>
        <v>0</v>
      </c>
    </row>
    <row r="64" spans="1:11" ht="18.75" customHeight="1" x14ac:dyDescent="0.3">
      <c r="A64" s="27" t="s">
        <v>289</v>
      </c>
      <c r="B64" s="26" t="s">
        <v>290</v>
      </c>
      <c r="C64" s="36"/>
      <c r="D64" s="28" t="s">
        <v>672</v>
      </c>
      <c r="E64" s="28" t="s">
        <v>820</v>
      </c>
      <c r="F64" s="26" t="s">
        <v>824</v>
      </c>
      <c r="G64" s="178"/>
      <c r="I64">
        <f t="shared" si="0"/>
        <v>0</v>
      </c>
      <c r="K64">
        <f t="shared" si="1"/>
        <v>0</v>
      </c>
    </row>
    <row r="65" spans="1:11" ht="18.75" customHeight="1" x14ac:dyDescent="0.3">
      <c r="A65" s="27" t="s">
        <v>291</v>
      </c>
      <c r="B65" s="26" t="s">
        <v>292</v>
      </c>
      <c r="C65" s="36"/>
      <c r="D65" s="28" t="s">
        <v>674</v>
      </c>
      <c r="E65" s="28" t="s">
        <v>823</v>
      </c>
      <c r="F65" s="26" t="s">
        <v>825</v>
      </c>
      <c r="G65" s="178"/>
      <c r="I65">
        <f t="shared" si="0"/>
        <v>1</v>
      </c>
      <c r="K65">
        <f t="shared" si="1"/>
        <v>0</v>
      </c>
    </row>
    <row r="66" spans="1:11" ht="18.75" customHeight="1" x14ac:dyDescent="0.3">
      <c r="A66" s="27" t="s">
        <v>293</v>
      </c>
      <c r="B66" s="26" t="s">
        <v>294</v>
      </c>
      <c r="C66" s="36"/>
      <c r="D66" s="28" t="s">
        <v>673</v>
      </c>
      <c r="E66" s="28" t="s">
        <v>822</v>
      </c>
      <c r="F66" s="26" t="s">
        <v>825</v>
      </c>
      <c r="G66" s="178"/>
      <c r="I66">
        <f t="shared" si="0"/>
        <v>1</v>
      </c>
      <c r="K66">
        <f t="shared" si="1"/>
        <v>0</v>
      </c>
    </row>
    <row r="67" spans="1:11" ht="18.75" customHeight="1" x14ac:dyDescent="0.3">
      <c r="A67" s="27" t="s">
        <v>296</v>
      </c>
      <c r="B67" s="26" t="s">
        <v>297</v>
      </c>
      <c r="C67" s="36"/>
      <c r="D67" s="28" t="s">
        <v>674</v>
      </c>
      <c r="E67" s="28" t="s">
        <v>823</v>
      </c>
      <c r="F67" s="26" t="s">
        <v>824</v>
      </c>
      <c r="G67" s="179" t="s">
        <v>859</v>
      </c>
      <c r="I67">
        <f t="shared" ref="I67:I130" si="2">IF((LEN(F67)+LEN(G67))=0,0,1)</f>
        <v>1</v>
      </c>
      <c r="K67">
        <f t="shared" si="1"/>
        <v>0</v>
      </c>
    </row>
    <row r="68" spans="1:11" ht="18.75" customHeight="1" x14ac:dyDescent="0.3">
      <c r="A68" s="27" t="s">
        <v>298</v>
      </c>
      <c r="B68" s="26" t="s">
        <v>299</v>
      </c>
      <c r="C68" s="36"/>
      <c r="D68" s="28" t="s">
        <v>821</v>
      </c>
      <c r="E68" s="28" t="s">
        <v>180</v>
      </c>
      <c r="F68" s="26" t="s">
        <v>824</v>
      </c>
      <c r="G68" s="179" t="s">
        <v>859</v>
      </c>
      <c r="I68">
        <f t="shared" si="2"/>
        <v>1</v>
      </c>
      <c r="K68">
        <f t="shared" ref="K68:K131" si="3">C67*I67</f>
        <v>0</v>
      </c>
    </row>
    <row r="69" spans="1:11" ht="18.75" customHeight="1" x14ac:dyDescent="0.3">
      <c r="A69" s="27" t="s">
        <v>300</v>
      </c>
      <c r="B69" s="26" t="s">
        <v>301</v>
      </c>
      <c r="C69" s="36"/>
      <c r="D69" s="28" t="s">
        <v>821</v>
      </c>
      <c r="E69" s="28" t="s">
        <v>212</v>
      </c>
      <c r="F69" s="26" t="s">
        <v>824</v>
      </c>
      <c r="G69" s="178"/>
      <c r="I69">
        <f t="shared" si="2"/>
        <v>0</v>
      </c>
      <c r="K69">
        <f t="shared" si="3"/>
        <v>0</v>
      </c>
    </row>
    <row r="70" spans="1:11" ht="18.75" customHeight="1" x14ac:dyDescent="0.3">
      <c r="A70" s="27" t="s">
        <v>302</v>
      </c>
      <c r="B70" s="26" t="s">
        <v>303</v>
      </c>
      <c r="C70" s="36"/>
      <c r="D70" s="28" t="s">
        <v>821</v>
      </c>
      <c r="E70" s="28" t="s">
        <v>190</v>
      </c>
      <c r="F70" s="26" t="s">
        <v>825</v>
      </c>
      <c r="G70" s="178"/>
      <c r="I70">
        <f t="shared" si="2"/>
        <v>1</v>
      </c>
      <c r="K70">
        <f t="shared" si="3"/>
        <v>0</v>
      </c>
    </row>
    <row r="71" spans="1:11" ht="18.75" customHeight="1" x14ac:dyDescent="0.3">
      <c r="A71" s="27" t="s">
        <v>304</v>
      </c>
      <c r="B71" s="26" t="s">
        <v>305</v>
      </c>
      <c r="C71" s="36"/>
      <c r="D71" s="28" t="s">
        <v>821</v>
      </c>
      <c r="E71" s="28" t="s">
        <v>180</v>
      </c>
      <c r="F71" s="26" t="s">
        <v>825</v>
      </c>
      <c r="G71" s="178"/>
      <c r="I71">
        <f t="shared" si="2"/>
        <v>1</v>
      </c>
      <c r="K71">
        <f t="shared" si="3"/>
        <v>0</v>
      </c>
    </row>
    <row r="72" spans="1:11" ht="18.75" customHeight="1" x14ac:dyDescent="0.3">
      <c r="A72" s="27" t="s">
        <v>306</v>
      </c>
      <c r="B72" s="26" t="s">
        <v>307</v>
      </c>
      <c r="C72" s="36"/>
      <c r="D72" s="28" t="s">
        <v>674</v>
      </c>
      <c r="E72" s="28" t="s">
        <v>168</v>
      </c>
      <c r="F72" s="26" t="s">
        <v>824</v>
      </c>
      <c r="G72" s="178"/>
      <c r="I72">
        <f t="shared" si="2"/>
        <v>0</v>
      </c>
      <c r="K72">
        <f t="shared" si="3"/>
        <v>0</v>
      </c>
    </row>
    <row r="73" spans="1:11" ht="18.75" customHeight="1" x14ac:dyDescent="0.3">
      <c r="A73" s="27" t="s">
        <v>308</v>
      </c>
      <c r="B73" s="26" t="s">
        <v>309</v>
      </c>
      <c r="C73" s="36"/>
      <c r="D73" s="28" t="s">
        <v>821</v>
      </c>
      <c r="E73" s="28" t="s">
        <v>212</v>
      </c>
      <c r="F73" s="26" t="s">
        <v>825</v>
      </c>
      <c r="G73" s="178"/>
      <c r="I73">
        <f t="shared" si="2"/>
        <v>1</v>
      </c>
      <c r="K73">
        <f t="shared" si="3"/>
        <v>0</v>
      </c>
    </row>
    <row r="74" spans="1:11" ht="18.75" customHeight="1" x14ac:dyDescent="0.3">
      <c r="A74" s="27" t="s">
        <v>310</v>
      </c>
      <c r="B74" s="26" t="s">
        <v>311</v>
      </c>
      <c r="C74" s="36"/>
      <c r="D74" s="28" t="s">
        <v>818</v>
      </c>
      <c r="E74" s="28" t="s">
        <v>158</v>
      </c>
      <c r="F74" s="26" t="s">
        <v>824</v>
      </c>
      <c r="G74" s="178"/>
      <c r="I74">
        <f t="shared" si="2"/>
        <v>0</v>
      </c>
      <c r="K74">
        <f t="shared" si="3"/>
        <v>0</v>
      </c>
    </row>
    <row r="75" spans="1:11" ht="18.75" customHeight="1" x14ac:dyDescent="0.3">
      <c r="A75" s="27" t="s">
        <v>312</v>
      </c>
      <c r="B75" s="26" t="s">
        <v>313</v>
      </c>
      <c r="C75" s="36"/>
      <c r="D75" s="28" t="s">
        <v>673</v>
      </c>
      <c r="E75" s="28" t="s">
        <v>822</v>
      </c>
      <c r="F75" s="26" t="s">
        <v>824</v>
      </c>
      <c r="G75" s="178"/>
      <c r="I75">
        <f t="shared" si="2"/>
        <v>0</v>
      </c>
      <c r="K75">
        <f t="shared" si="3"/>
        <v>0</v>
      </c>
    </row>
    <row r="76" spans="1:11" ht="18.75" customHeight="1" x14ac:dyDescent="0.3">
      <c r="A76" s="27" t="s">
        <v>314</v>
      </c>
      <c r="B76" s="26" t="s">
        <v>315</v>
      </c>
      <c r="C76" s="36"/>
      <c r="D76" s="28" t="s">
        <v>674</v>
      </c>
      <c r="E76" s="28" t="s">
        <v>823</v>
      </c>
      <c r="F76" s="26" t="s">
        <v>824</v>
      </c>
      <c r="G76" s="178"/>
      <c r="I76">
        <f t="shared" si="2"/>
        <v>0</v>
      </c>
      <c r="K76">
        <f t="shared" si="3"/>
        <v>0</v>
      </c>
    </row>
    <row r="77" spans="1:11" ht="18.75" customHeight="1" x14ac:dyDescent="0.3">
      <c r="A77" s="27" t="s">
        <v>316</v>
      </c>
      <c r="B77" s="26" t="s">
        <v>317</v>
      </c>
      <c r="C77" s="36"/>
      <c r="D77" s="28" t="s">
        <v>674</v>
      </c>
      <c r="E77" s="28" t="s">
        <v>823</v>
      </c>
      <c r="F77" s="26" t="s">
        <v>824</v>
      </c>
      <c r="G77" s="178"/>
      <c r="I77">
        <f t="shared" si="2"/>
        <v>0</v>
      </c>
      <c r="K77">
        <f t="shared" si="3"/>
        <v>0</v>
      </c>
    </row>
    <row r="78" spans="1:11" ht="18.75" customHeight="1" x14ac:dyDescent="0.3">
      <c r="A78" s="27" t="s">
        <v>318</v>
      </c>
      <c r="B78" s="26" t="s">
        <v>319</v>
      </c>
      <c r="C78" s="36"/>
      <c r="D78" s="28" t="s">
        <v>821</v>
      </c>
      <c r="E78" s="28" t="s">
        <v>190</v>
      </c>
      <c r="F78" s="26" t="s">
        <v>825</v>
      </c>
      <c r="G78" s="178"/>
      <c r="I78">
        <f t="shared" si="2"/>
        <v>1</v>
      </c>
      <c r="K78">
        <f t="shared" si="3"/>
        <v>0</v>
      </c>
    </row>
    <row r="79" spans="1:11" ht="18.75" customHeight="1" x14ac:dyDescent="0.3">
      <c r="A79" s="27" t="s">
        <v>320</v>
      </c>
      <c r="B79" s="26" t="s">
        <v>321</v>
      </c>
      <c r="C79" s="36"/>
      <c r="D79" s="28" t="s">
        <v>674</v>
      </c>
      <c r="E79" s="28" t="s">
        <v>823</v>
      </c>
      <c r="F79" s="26" t="s">
        <v>824</v>
      </c>
      <c r="G79" s="178"/>
      <c r="I79">
        <f t="shared" si="2"/>
        <v>0</v>
      </c>
      <c r="K79">
        <f t="shared" si="3"/>
        <v>0</v>
      </c>
    </row>
    <row r="80" spans="1:11" ht="18.75" customHeight="1" x14ac:dyDescent="0.3">
      <c r="A80" s="27" t="s">
        <v>322</v>
      </c>
      <c r="B80" s="26" t="s">
        <v>204</v>
      </c>
      <c r="C80" s="36"/>
      <c r="D80" s="28" t="s">
        <v>673</v>
      </c>
      <c r="E80" s="28" t="s">
        <v>822</v>
      </c>
      <c r="F80" s="26" t="s">
        <v>825</v>
      </c>
      <c r="G80" s="178"/>
      <c r="I80">
        <f t="shared" si="2"/>
        <v>1</v>
      </c>
      <c r="K80">
        <f t="shared" si="3"/>
        <v>0</v>
      </c>
    </row>
    <row r="81" spans="1:11" ht="18.75" customHeight="1" x14ac:dyDescent="0.3">
      <c r="A81" s="27" t="s">
        <v>323</v>
      </c>
      <c r="B81" s="26" t="s">
        <v>324</v>
      </c>
      <c r="C81" s="36"/>
      <c r="D81" s="28" t="s">
        <v>672</v>
      </c>
      <c r="E81" s="28" t="s">
        <v>820</v>
      </c>
      <c r="F81" s="26" t="s">
        <v>824</v>
      </c>
      <c r="G81" s="178"/>
      <c r="I81">
        <f t="shared" si="2"/>
        <v>0</v>
      </c>
      <c r="K81">
        <f t="shared" si="3"/>
        <v>0</v>
      </c>
    </row>
    <row r="82" spans="1:11" ht="18.75" customHeight="1" x14ac:dyDescent="0.3">
      <c r="A82" s="27" t="s">
        <v>325</v>
      </c>
      <c r="B82" s="26" t="s">
        <v>326</v>
      </c>
      <c r="C82" s="36"/>
      <c r="D82" s="28" t="s">
        <v>671</v>
      </c>
      <c r="E82" s="28" t="s">
        <v>171</v>
      </c>
      <c r="F82" s="26" t="s">
        <v>825</v>
      </c>
      <c r="G82" s="179" t="s">
        <v>859</v>
      </c>
      <c r="I82">
        <f t="shared" si="2"/>
        <v>1</v>
      </c>
      <c r="K82">
        <f t="shared" si="3"/>
        <v>0</v>
      </c>
    </row>
    <row r="83" spans="1:11" ht="18.75" customHeight="1" x14ac:dyDescent="0.3">
      <c r="A83" s="27" t="s">
        <v>327</v>
      </c>
      <c r="B83" s="26" t="s">
        <v>328</v>
      </c>
      <c r="C83" s="36"/>
      <c r="D83" s="28" t="s">
        <v>671</v>
      </c>
      <c r="E83" s="28" t="s">
        <v>171</v>
      </c>
      <c r="F83" s="26" t="s">
        <v>824</v>
      </c>
      <c r="G83" s="179" t="s">
        <v>859</v>
      </c>
      <c r="I83">
        <f t="shared" si="2"/>
        <v>1</v>
      </c>
      <c r="K83">
        <f t="shared" si="3"/>
        <v>0</v>
      </c>
    </row>
    <row r="84" spans="1:11" ht="18.75" customHeight="1" x14ac:dyDescent="0.3">
      <c r="A84" s="27" t="s">
        <v>329</v>
      </c>
      <c r="B84" s="26" t="s">
        <v>330</v>
      </c>
      <c r="C84" s="36"/>
      <c r="D84" s="28" t="s">
        <v>672</v>
      </c>
      <c r="E84" s="28" t="s">
        <v>820</v>
      </c>
      <c r="F84" s="26" t="s">
        <v>824</v>
      </c>
      <c r="G84" s="178"/>
      <c r="I84">
        <f t="shared" si="2"/>
        <v>0</v>
      </c>
      <c r="K84">
        <f t="shared" si="3"/>
        <v>0</v>
      </c>
    </row>
    <row r="85" spans="1:11" ht="18.75" customHeight="1" x14ac:dyDescent="0.3">
      <c r="A85" s="27" t="s">
        <v>331</v>
      </c>
      <c r="B85" s="26" t="s">
        <v>332</v>
      </c>
      <c r="C85" s="36"/>
      <c r="D85" s="28" t="s">
        <v>672</v>
      </c>
      <c r="E85" s="28" t="s">
        <v>820</v>
      </c>
      <c r="F85" s="26" t="s">
        <v>824</v>
      </c>
      <c r="G85" s="178"/>
      <c r="I85">
        <f t="shared" si="2"/>
        <v>0</v>
      </c>
      <c r="K85">
        <f t="shared" si="3"/>
        <v>0</v>
      </c>
    </row>
    <row r="86" spans="1:11" ht="18.75" customHeight="1" x14ac:dyDescent="0.3">
      <c r="A86" s="27" t="s">
        <v>333</v>
      </c>
      <c r="B86" s="26" t="s">
        <v>334</v>
      </c>
      <c r="C86" s="36"/>
      <c r="D86" s="28" t="s">
        <v>673</v>
      </c>
      <c r="E86" s="28" t="s">
        <v>822</v>
      </c>
      <c r="F86" s="26" t="s">
        <v>825</v>
      </c>
      <c r="G86" s="178"/>
      <c r="I86">
        <f t="shared" si="2"/>
        <v>1</v>
      </c>
      <c r="K86">
        <f t="shared" si="3"/>
        <v>0</v>
      </c>
    </row>
    <row r="87" spans="1:11" ht="18.75" customHeight="1" x14ac:dyDescent="0.3">
      <c r="A87" s="27" t="s">
        <v>335</v>
      </c>
      <c r="B87" s="26" t="s">
        <v>336</v>
      </c>
      <c r="C87" s="36"/>
      <c r="D87" s="28" t="s">
        <v>673</v>
      </c>
      <c r="E87" s="28" t="s">
        <v>822</v>
      </c>
      <c r="F87" s="26" t="s">
        <v>824</v>
      </c>
      <c r="G87" s="178"/>
      <c r="I87">
        <f t="shared" si="2"/>
        <v>0</v>
      </c>
      <c r="K87">
        <f t="shared" si="3"/>
        <v>0</v>
      </c>
    </row>
    <row r="88" spans="1:11" ht="18.75" customHeight="1" x14ac:dyDescent="0.3">
      <c r="A88" s="27" t="s">
        <v>337</v>
      </c>
      <c r="B88" s="26" t="s">
        <v>338</v>
      </c>
      <c r="C88" s="36"/>
      <c r="D88" s="28" t="s">
        <v>674</v>
      </c>
      <c r="E88" s="28" t="s">
        <v>823</v>
      </c>
      <c r="F88" s="26" t="s">
        <v>825</v>
      </c>
      <c r="G88" s="178"/>
      <c r="I88">
        <f t="shared" si="2"/>
        <v>1</v>
      </c>
      <c r="K88">
        <f t="shared" si="3"/>
        <v>0</v>
      </c>
    </row>
    <row r="89" spans="1:11" ht="18.75" customHeight="1" x14ac:dyDescent="0.3">
      <c r="A89" s="27" t="s">
        <v>339</v>
      </c>
      <c r="B89" s="26" t="s">
        <v>340</v>
      </c>
      <c r="C89" s="36"/>
      <c r="D89" s="28" t="s">
        <v>821</v>
      </c>
      <c r="E89" s="28" t="s">
        <v>212</v>
      </c>
      <c r="F89" s="26" t="s">
        <v>824</v>
      </c>
      <c r="G89" s="178"/>
      <c r="I89">
        <f t="shared" si="2"/>
        <v>0</v>
      </c>
      <c r="K89">
        <f t="shared" si="3"/>
        <v>0</v>
      </c>
    </row>
    <row r="90" spans="1:11" ht="18.75" customHeight="1" x14ac:dyDescent="0.3">
      <c r="A90" s="27" t="s">
        <v>341</v>
      </c>
      <c r="B90" s="26" t="s">
        <v>342</v>
      </c>
      <c r="C90" s="36"/>
      <c r="D90" s="28" t="s">
        <v>821</v>
      </c>
      <c r="E90" s="28" t="s">
        <v>212</v>
      </c>
      <c r="F90" s="26" t="s">
        <v>824</v>
      </c>
      <c r="G90" s="178"/>
      <c r="I90">
        <f t="shared" si="2"/>
        <v>0</v>
      </c>
      <c r="K90">
        <f t="shared" si="3"/>
        <v>0</v>
      </c>
    </row>
    <row r="91" spans="1:11" ht="18.75" customHeight="1" x14ac:dyDescent="0.3">
      <c r="A91" s="27" t="s">
        <v>343</v>
      </c>
      <c r="B91" s="26" t="s">
        <v>344</v>
      </c>
      <c r="C91" s="36"/>
      <c r="D91" s="28" t="s">
        <v>673</v>
      </c>
      <c r="E91" s="28" t="s">
        <v>345</v>
      </c>
      <c r="F91" s="26" t="s">
        <v>824</v>
      </c>
      <c r="G91" s="178"/>
      <c r="I91">
        <f t="shared" si="2"/>
        <v>0</v>
      </c>
      <c r="K91">
        <f t="shared" si="3"/>
        <v>0</v>
      </c>
    </row>
    <row r="92" spans="1:11" ht="18.75" customHeight="1" x14ac:dyDescent="0.3">
      <c r="A92" s="27" t="s">
        <v>346</v>
      </c>
      <c r="B92" s="26" t="s">
        <v>347</v>
      </c>
      <c r="C92" s="36"/>
      <c r="D92" s="28" t="s">
        <v>671</v>
      </c>
      <c r="E92" s="28" t="s">
        <v>171</v>
      </c>
      <c r="F92" s="26" t="s">
        <v>824</v>
      </c>
      <c r="G92" s="179" t="s">
        <v>859</v>
      </c>
      <c r="I92">
        <f t="shared" si="2"/>
        <v>1</v>
      </c>
      <c r="K92">
        <f t="shared" si="3"/>
        <v>0</v>
      </c>
    </row>
    <row r="93" spans="1:11" ht="18.75" customHeight="1" x14ac:dyDescent="0.3">
      <c r="A93" s="27" t="s">
        <v>348</v>
      </c>
      <c r="B93" s="26" t="s">
        <v>349</v>
      </c>
      <c r="C93" s="36"/>
      <c r="D93" s="28" t="s">
        <v>671</v>
      </c>
      <c r="E93" s="28" t="s">
        <v>171</v>
      </c>
      <c r="F93" s="26" t="s">
        <v>824</v>
      </c>
      <c r="G93" s="178"/>
      <c r="I93">
        <f t="shared" si="2"/>
        <v>0</v>
      </c>
      <c r="K93">
        <f t="shared" si="3"/>
        <v>0</v>
      </c>
    </row>
    <row r="94" spans="1:11" ht="18.75" customHeight="1" x14ac:dyDescent="0.3">
      <c r="A94" s="27" t="s">
        <v>350</v>
      </c>
      <c r="B94" s="26" t="s">
        <v>351</v>
      </c>
      <c r="C94" s="36"/>
      <c r="D94" s="28" t="s">
        <v>673</v>
      </c>
      <c r="E94" s="28" t="s">
        <v>822</v>
      </c>
      <c r="F94" s="26" t="s">
        <v>825</v>
      </c>
      <c r="G94" s="178"/>
      <c r="I94">
        <f t="shared" si="2"/>
        <v>1</v>
      </c>
      <c r="K94">
        <f t="shared" si="3"/>
        <v>0</v>
      </c>
    </row>
    <row r="95" spans="1:11" ht="18.75" customHeight="1" x14ac:dyDescent="0.3">
      <c r="A95" s="27" t="s">
        <v>352</v>
      </c>
      <c r="B95" s="26" t="s">
        <v>353</v>
      </c>
      <c r="C95" s="36"/>
      <c r="D95" s="28" t="s">
        <v>821</v>
      </c>
      <c r="E95" s="28" t="s">
        <v>190</v>
      </c>
      <c r="F95" s="26" t="s">
        <v>825</v>
      </c>
      <c r="G95" s="179" t="s">
        <v>859</v>
      </c>
      <c r="I95">
        <f t="shared" si="2"/>
        <v>1</v>
      </c>
      <c r="K95">
        <f t="shared" si="3"/>
        <v>0</v>
      </c>
    </row>
    <row r="96" spans="1:11" ht="18.75" customHeight="1" x14ac:dyDescent="0.3">
      <c r="A96" s="27" t="s">
        <v>354</v>
      </c>
      <c r="B96" s="26" t="s">
        <v>355</v>
      </c>
      <c r="C96" s="36"/>
      <c r="D96" s="28" t="s">
        <v>821</v>
      </c>
      <c r="E96" s="28" t="s">
        <v>190</v>
      </c>
      <c r="F96" s="26" t="s">
        <v>825</v>
      </c>
      <c r="G96" s="178"/>
      <c r="I96">
        <f t="shared" si="2"/>
        <v>1</v>
      </c>
      <c r="K96">
        <f t="shared" si="3"/>
        <v>0</v>
      </c>
    </row>
    <row r="97" spans="1:11" ht="18.75" customHeight="1" x14ac:dyDescent="0.3">
      <c r="A97" s="27" t="s">
        <v>356</v>
      </c>
      <c r="B97" s="26" t="s">
        <v>357</v>
      </c>
      <c r="C97" s="36"/>
      <c r="D97" s="28" t="s">
        <v>673</v>
      </c>
      <c r="E97" s="28" t="s">
        <v>822</v>
      </c>
      <c r="F97" s="26" t="s">
        <v>824</v>
      </c>
      <c r="G97" s="178"/>
      <c r="I97">
        <f t="shared" si="2"/>
        <v>0</v>
      </c>
      <c r="K97">
        <f t="shared" si="3"/>
        <v>0</v>
      </c>
    </row>
    <row r="98" spans="1:11" ht="18.75" customHeight="1" x14ac:dyDescent="0.3">
      <c r="A98" s="27" t="s">
        <v>358</v>
      </c>
      <c r="B98" s="26" t="s">
        <v>816</v>
      </c>
      <c r="C98" s="36"/>
      <c r="D98" s="28" t="s">
        <v>674</v>
      </c>
      <c r="E98" s="28" t="s">
        <v>823</v>
      </c>
      <c r="F98" s="26" t="s">
        <v>824</v>
      </c>
      <c r="G98" s="178"/>
      <c r="I98">
        <f t="shared" si="2"/>
        <v>0</v>
      </c>
      <c r="K98">
        <f t="shared" si="3"/>
        <v>0</v>
      </c>
    </row>
    <row r="99" spans="1:11" ht="18.75" customHeight="1" x14ac:dyDescent="0.3">
      <c r="A99" s="27" t="s">
        <v>359</v>
      </c>
      <c r="B99" s="26" t="s">
        <v>360</v>
      </c>
      <c r="C99" s="36"/>
      <c r="D99" s="28" t="s">
        <v>674</v>
      </c>
      <c r="E99" s="28" t="s">
        <v>823</v>
      </c>
      <c r="F99" s="26" t="s">
        <v>825</v>
      </c>
      <c r="G99" s="178"/>
      <c r="I99">
        <f t="shared" si="2"/>
        <v>1</v>
      </c>
      <c r="K99">
        <f t="shared" si="3"/>
        <v>0</v>
      </c>
    </row>
    <row r="100" spans="1:11" ht="18.75" customHeight="1" x14ac:dyDescent="0.3">
      <c r="A100" s="27" t="s">
        <v>361</v>
      </c>
      <c r="B100" s="26" t="s">
        <v>362</v>
      </c>
      <c r="C100" s="36"/>
      <c r="D100" s="28" t="s">
        <v>673</v>
      </c>
      <c r="E100" s="28" t="s">
        <v>822</v>
      </c>
      <c r="F100" s="26" t="s">
        <v>824</v>
      </c>
      <c r="G100" s="178"/>
      <c r="I100">
        <f t="shared" si="2"/>
        <v>0</v>
      </c>
      <c r="K100">
        <f t="shared" si="3"/>
        <v>0</v>
      </c>
    </row>
    <row r="101" spans="1:11" ht="18.75" customHeight="1" x14ac:dyDescent="0.3">
      <c r="A101" s="27" t="s">
        <v>363</v>
      </c>
      <c r="B101" s="26" t="s">
        <v>364</v>
      </c>
      <c r="C101" s="36"/>
      <c r="D101" s="28" t="s">
        <v>821</v>
      </c>
      <c r="E101" s="28" t="s">
        <v>190</v>
      </c>
      <c r="F101" s="26" t="s">
        <v>825</v>
      </c>
      <c r="G101" s="179" t="s">
        <v>859</v>
      </c>
      <c r="I101">
        <f t="shared" si="2"/>
        <v>1</v>
      </c>
      <c r="K101">
        <f t="shared" si="3"/>
        <v>0</v>
      </c>
    </row>
    <row r="102" spans="1:11" ht="18.75" customHeight="1" x14ac:dyDescent="0.3">
      <c r="A102" s="27" t="s">
        <v>365</v>
      </c>
      <c r="B102" s="26" t="s">
        <v>366</v>
      </c>
      <c r="C102" s="36"/>
      <c r="D102" s="28" t="s">
        <v>672</v>
      </c>
      <c r="E102" s="28" t="s">
        <v>820</v>
      </c>
      <c r="F102" s="26" t="s">
        <v>824</v>
      </c>
      <c r="G102" s="178"/>
      <c r="I102">
        <f t="shared" si="2"/>
        <v>0</v>
      </c>
      <c r="K102">
        <f t="shared" si="3"/>
        <v>0</v>
      </c>
    </row>
    <row r="103" spans="1:11" ht="18.75" customHeight="1" x14ac:dyDescent="0.3">
      <c r="A103" s="27" t="s">
        <v>367</v>
      </c>
      <c r="B103" s="26" t="s">
        <v>368</v>
      </c>
      <c r="C103" s="36"/>
      <c r="D103" s="28" t="s">
        <v>673</v>
      </c>
      <c r="E103" s="28" t="s">
        <v>822</v>
      </c>
      <c r="F103" s="26" t="s">
        <v>824</v>
      </c>
      <c r="G103" s="178"/>
      <c r="I103">
        <f t="shared" si="2"/>
        <v>0</v>
      </c>
      <c r="K103">
        <f t="shared" si="3"/>
        <v>0</v>
      </c>
    </row>
    <row r="104" spans="1:11" ht="18.75" customHeight="1" x14ac:dyDescent="0.3">
      <c r="A104" s="27" t="s">
        <v>369</v>
      </c>
      <c r="B104" s="26" t="s">
        <v>370</v>
      </c>
      <c r="C104" s="36"/>
      <c r="D104" s="28" t="s">
        <v>818</v>
      </c>
      <c r="E104" s="28" t="s">
        <v>193</v>
      </c>
      <c r="F104" s="26" t="s">
        <v>824</v>
      </c>
      <c r="G104" s="179" t="s">
        <v>859</v>
      </c>
      <c r="I104">
        <f t="shared" si="2"/>
        <v>1</v>
      </c>
      <c r="K104">
        <f t="shared" si="3"/>
        <v>0</v>
      </c>
    </row>
    <row r="105" spans="1:11" ht="18.75" customHeight="1" x14ac:dyDescent="0.3">
      <c r="A105" s="27" t="s">
        <v>371</v>
      </c>
      <c r="B105" s="26" t="s">
        <v>372</v>
      </c>
      <c r="C105" s="36"/>
      <c r="D105" s="28" t="s">
        <v>818</v>
      </c>
      <c r="E105" s="28" t="s">
        <v>193</v>
      </c>
      <c r="F105" s="26" t="s">
        <v>824</v>
      </c>
      <c r="G105" s="179" t="s">
        <v>859</v>
      </c>
      <c r="I105">
        <f t="shared" si="2"/>
        <v>1</v>
      </c>
      <c r="K105">
        <f t="shared" si="3"/>
        <v>0</v>
      </c>
    </row>
    <row r="106" spans="1:11" ht="18.75" customHeight="1" x14ac:dyDescent="0.3">
      <c r="A106" s="27" t="s">
        <v>373</v>
      </c>
      <c r="B106" s="26" t="s">
        <v>374</v>
      </c>
      <c r="C106" s="36"/>
      <c r="D106" s="28" t="s">
        <v>821</v>
      </c>
      <c r="E106" s="28" t="s">
        <v>190</v>
      </c>
      <c r="F106" s="26" t="s">
        <v>825</v>
      </c>
      <c r="G106" s="178"/>
      <c r="I106">
        <f t="shared" si="2"/>
        <v>1</v>
      </c>
      <c r="K106">
        <f t="shared" si="3"/>
        <v>0</v>
      </c>
    </row>
    <row r="107" spans="1:11" ht="18.75" customHeight="1" x14ac:dyDescent="0.3">
      <c r="A107" s="27" t="s">
        <v>375</v>
      </c>
      <c r="B107" s="26" t="s">
        <v>376</v>
      </c>
      <c r="C107" s="36"/>
      <c r="D107" s="28" t="s">
        <v>818</v>
      </c>
      <c r="E107" s="28" t="s">
        <v>193</v>
      </c>
      <c r="F107" s="26" t="s">
        <v>824</v>
      </c>
      <c r="G107" s="178"/>
      <c r="I107">
        <f t="shared" si="2"/>
        <v>0</v>
      </c>
      <c r="K107">
        <f t="shared" si="3"/>
        <v>0</v>
      </c>
    </row>
    <row r="108" spans="1:11" ht="18.75" customHeight="1" x14ac:dyDescent="0.3">
      <c r="A108" s="27" t="s">
        <v>377</v>
      </c>
      <c r="B108" s="26" t="s">
        <v>378</v>
      </c>
      <c r="C108" s="36"/>
      <c r="D108" s="28" t="s">
        <v>674</v>
      </c>
      <c r="E108" s="28" t="s">
        <v>168</v>
      </c>
      <c r="F108" s="26" t="s">
        <v>824</v>
      </c>
      <c r="G108" s="179" t="s">
        <v>859</v>
      </c>
      <c r="I108">
        <f t="shared" si="2"/>
        <v>1</v>
      </c>
      <c r="K108">
        <f t="shared" si="3"/>
        <v>0</v>
      </c>
    </row>
    <row r="109" spans="1:11" ht="18.75" customHeight="1" x14ac:dyDescent="0.3">
      <c r="A109" s="27" t="s">
        <v>379</v>
      </c>
      <c r="B109" s="26" t="s">
        <v>380</v>
      </c>
      <c r="C109" s="36"/>
      <c r="D109" s="28" t="s">
        <v>821</v>
      </c>
      <c r="E109" s="28" t="s">
        <v>190</v>
      </c>
      <c r="F109" s="26" t="s">
        <v>824</v>
      </c>
      <c r="G109" s="178"/>
      <c r="I109">
        <f t="shared" si="2"/>
        <v>0</v>
      </c>
      <c r="K109">
        <f t="shared" si="3"/>
        <v>0</v>
      </c>
    </row>
    <row r="110" spans="1:11" ht="18.75" customHeight="1" x14ac:dyDescent="0.3">
      <c r="A110" s="27" t="s">
        <v>381</v>
      </c>
      <c r="B110" s="26" t="s">
        <v>382</v>
      </c>
      <c r="C110" s="36"/>
      <c r="D110" s="28" t="s">
        <v>671</v>
      </c>
      <c r="E110" s="28" t="s">
        <v>176</v>
      </c>
      <c r="F110" s="26" t="s">
        <v>824</v>
      </c>
      <c r="G110" s="179" t="s">
        <v>859</v>
      </c>
      <c r="I110">
        <f t="shared" si="2"/>
        <v>1</v>
      </c>
      <c r="K110">
        <f t="shared" si="3"/>
        <v>0</v>
      </c>
    </row>
    <row r="111" spans="1:11" ht="18.75" customHeight="1" x14ac:dyDescent="0.3">
      <c r="A111" s="27" t="s">
        <v>383</v>
      </c>
      <c r="B111" s="26" t="s">
        <v>384</v>
      </c>
      <c r="C111" s="36"/>
      <c r="D111" s="28" t="s">
        <v>672</v>
      </c>
      <c r="E111" s="28" t="s">
        <v>820</v>
      </c>
      <c r="F111" s="26" t="s">
        <v>824</v>
      </c>
      <c r="G111" s="178"/>
      <c r="I111">
        <f t="shared" si="2"/>
        <v>0</v>
      </c>
      <c r="K111">
        <f t="shared" si="3"/>
        <v>0</v>
      </c>
    </row>
    <row r="112" spans="1:11" ht="18.75" customHeight="1" x14ac:dyDescent="0.3">
      <c r="A112" s="27" t="s">
        <v>385</v>
      </c>
      <c r="B112" s="26" t="s">
        <v>386</v>
      </c>
      <c r="C112" s="36"/>
      <c r="D112" s="28" t="s">
        <v>671</v>
      </c>
      <c r="E112" s="28" t="s">
        <v>171</v>
      </c>
      <c r="F112" s="26" t="s">
        <v>824</v>
      </c>
      <c r="G112" s="178"/>
      <c r="I112">
        <f t="shared" si="2"/>
        <v>0</v>
      </c>
      <c r="K112">
        <f t="shared" si="3"/>
        <v>0</v>
      </c>
    </row>
    <row r="113" spans="1:11" ht="18.75" customHeight="1" x14ac:dyDescent="0.3">
      <c r="A113" s="27" t="s">
        <v>387</v>
      </c>
      <c r="B113" s="26" t="s">
        <v>179</v>
      </c>
      <c r="C113" s="36"/>
      <c r="D113" s="28" t="s">
        <v>821</v>
      </c>
      <c r="E113" s="28" t="s">
        <v>180</v>
      </c>
      <c r="F113" s="26" t="s">
        <v>825</v>
      </c>
      <c r="G113" s="178"/>
      <c r="I113">
        <f t="shared" si="2"/>
        <v>1</v>
      </c>
      <c r="K113">
        <f t="shared" si="3"/>
        <v>0</v>
      </c>
    </row>
    <row r="114" spans="1:11" ht="18.75" customHeight="1" x14ac:dyDescent="0.3">
      <c r="A114" s="27" t="s">
        <v>388</v>
      </c>
      <c r="B114" s="26" t="s">
        <v>389</v>
      </c>
      <c r="C114" s="36"/>
      <c r="D114" s="28" t="s">
        <v>673</v>
      </c>
      <c r="E114" s="28" t="s">
        <v>822</v>
      </c>
      <c r="F114" s="26" t="s">
        <v>824</v>
      </c>
      <c r="G114" s="178"/>
      <c r="I114">
        <f t="shared" si="2"/>
        <v>0</v>
      </c>
      <c r="K114">
        <f t="shared" si="3"/>
        <v>0</v>
      </c>
    </row>
    <row r="115" spans="1:11" ht="18.75" customHeight="1" x14ac:dyDescent="0.3">
      <c r="A115" s="27" t="s">
        <v>390</v>
      </c>
      <c r="B115" s="26" t="s">
        <v>391</v>
      </c>
      <c r="C115" s="36"/>
      <c r="D115" s="28" t="s">
        <v>671</v>
      </c>
      <c r="E115" s="28" t="s">
        <v>171</v>
      </c>
      <c r="F115" s="26" t="s">
        <v>824</v>
      </c>
      <c r="G115" s="179" t="s">
        <v>859</v>
      </c>
      <c r="I115">
        <f t="shared" si="2"/>
        <v>1</v>
      </c>
      <c r="K115">
        <f t="shared" si="3"/>
        <v>0</v>
      </c>
    </row>
    <row r="116" spans="1:11" ht="18.75" customHeight="1" x14ac:dyDescent="0.3">
      <c r="A116" s="27" t="s">
        <v>392</v>
      </c>
      <c r="B116" s="26" t="s">
        <v>393</v>
      </c>
      <c r="C116" s="36"/>
      <c r="D116" s="28" t="s">
        <v>672</v>
      </c>
      <c r="E116" s="28" t="s">
        <v>820</v>
      </c>
      <c r="F116" s="26" t="s">
        <v>824</v>
      </c>
      <c r="G116" s="178"/>
      <c r="I116">
        <f t="shared" si="2"/>
        <v>0</v>
      </c>
      <c r="K116">
        <f t="shared" si="3"/>
        <v>0</v>
      </c>
    </row>
    <row r="117" spans="1:11" ht="18.75" customHeight="1" x14ac:dyDescent="0.3">
      <c r="A117" s="27" t="s">
        <v>394</v>
      </c>
      <c r="B117" s="26" t="s">
        <v>295</v>
      </c>
      <c r="C117" s="36"/>
      <c r="D117" s="28" t="s">
        <v>673</v>
      </c>
      <c r="E117" s="28" t="s">
        <v>822</v>
      </c>
      <c r="F117" s="26" t="s">
        <v>825</v>
      </c>
      <c r="G117" s="178"/>
      <c r="I117">
        <f t="shared" si="2"/>
        <v>1</v>
      </c>
      <c r="K117">
        <f t="shared" si="3"/>
        <v>0</v>
      </c>
    </row>
    <row r="118" spans="1:11" ht="18.75" customHeight="1" x14ac:dyDescent="0.3">
      <c r="A118" s="27" t="s">
        <v>395</v>
      </c>
      <c r="B118" s="26" t="s">
        <v>396</v>
      </c>
      <c r="C118" s="36"/>
      <c r="D118" s="28" t="s">
        <v>674</v>
      </c>
      <c r="E118" s="28" t="s">
        <v>823</v>
      </c>
      <c r="F118" s="26" t="s">
        <v>824</v>
      </c>
      <c r="G118" s="178"/>
      <c r="I118">
        <f t="shared" si="2"/>
        <v>0</v>
      </c>
      <c r="K118">
        <f t="shared" si="3"/>
        <v>0</v>
      </c>
    </row>
    <row r="119" spans="1:11" ht="18.75" customHeight="1" x14ac:dyDescent="0.3">
      <c r="A119" s="27" t="s">
        <v>397</v>
      </c>
      <c r="B119" s="26" t="s">
        <v>398</v>
      </c>
      <c r="C119" s="36"/>
      <c r="D119" s="28" t="s">
        <v>818</v>
      </c>
      <c r="E119" s="28" t="s">
        <v>193</v>
      </c>
      <c r="F119" s="26" t="s">
        <v>824</v>
      </c>
      <c r="G119" s="178"/>
      <c r="I119">
        <f t="shared" si="2"/>
        <v>0</v>
      </c>
      <c r="K119">
        <f t="shared" si="3"/>
        <v>0</v>
      </c>
    </row>
    <row r="120" spans="1:11" ht="18.75" customHeight="1" x14ac:dyDescent="0.3">
      <c r="A120" s="27" t="s">
        <v>399</v>
      </c>
      <c r="B120" s="26" t="s">
        <v>400</v>
      </c>
      <c r="C120" s="36"/>
      <c r="D120" s="28" t="s">
        <v>674</v>
      </c>
      <c r="E120" s="28" t="s">
        <v>168</v>
      </c>
      <c r="F120" s="26" t="s">
        <v>825</v>
      </c>
      <c r="G120" s="178"/>
      <c r="I120">
        <f t="shared" si="2"/>
        <v>1</v>
      </c>
      <c r="K120">
        <f t="shared" si="3"/>
        <v>0</v>
      </c>
    </row>
    <row r="121" spans="1:11" ht="18.75" customHeight="1" x14ac:dyDescent="0.3">
      <c r="A121" s="27" t="s">
        <v>401</v>
      </c>
      <c r="B121" s="26" t="s">
        <v>402</v>
      </c>
      <c r="C121" s="36"/>
      <c r="D121" s="28" t="s">
        <v>821</v>
      </c>
      <c r="E121" s="28" t="s">
        <v>212</v>
      </c>
      <c r="F121" s="26" t="s">
        <v>824</v>
      </c>
      <c r="G121" s="178"/>
      <c r="I121">
        <f t="shared" si="2"/>
        <v>0</v>
      </c>
      <c r="K121">
        <f t="shared" si="3"/>
        <v>0</v>
      </c>
    </row>
    <row r="122" spans="1:11" ht="18.75" customHeight="1" x14ac:dyDescent="0.3">
      <c r="A122" s="27" t="s">
        <v>403</v>
      </c>
      <c r="B122" s="26" t="s">
        <v>404</v>
      </c>
      <c r="C122" s="36"/>
      <c r="D122" s="28" t="s">
        <v>818</v>
      </c>
      <c r="E122" s="28" t="s">
        <v>158</v>
      </c>
      <c r="F122" s="26" t="s">
        <v>824</v>
      </c>
      <c r="G122" s="178"/>
      <c r="I122">
        <f t="shared" si="2"/>
        <v>0</v>
      </c>
      <c r="K122">
        <f t="shared" si="3"/>
        <v>0</v>
      </c>
    </row>
    <row r="123" spans="1:11" ht="18.75" customHeight="1" x14ac:dyDescent="0.3">
      <c r="A123" s="27" t="s">
        <v>405</v>
      </c>
      <c r="B123" s="26" t="s">
        <v>406</v>
      </c>
      <c r="C123" s="36"/>
      <c r="D123" s="28" t="s">
        <v>674</v>
      </c>
      <c r="E123" s="28" t="s">
        <v>823</v>
      </c>
      <c r="F123" s="26" t="s">
        <v>825</v>
      </c>
      <c r="G123" s="178"/>
      <c r="I123">
        <f t="shared" si="2"/>
        <v>1</v>
      </c>
      <c r="K123">
        <f t="shared" si="3"/>
        <v>0</v>
      </c>
    </row>
    <row r="124" spans="1:11" ht="18.75" customHeight="1" x14ac:dyDescent="0.3">
      <c r="A124" s="27" t="s">
        <v>407</v>
      </c>
      <c r="B124" s="26" t="s">
        <v>408</v>
      </c>
      <c r="C124" s="36"/>
      <c r="D124" s="28" t="s">
        <v>821</v>
      </c>
      <c r="E124" s="28" t="s">
        <v>180</v>
      </c>
      <c r="F124" s="26" t="s">
        <v>825</v>
      </c>
      <c r="G124" s="178"/>
      <c r="I124">
        <f t="shared" si="2"/>
        <v>1</v>
      </c>
      <c r="K124">
        <f t="shared" si="3"/>
        <v>0</v>
      </c>
    </row>
    <row r="125" spans="1:11" ht="18.75" customHeight="1" x14ac:dyDescent="0.3">
      <c r="A125" s="27" t="s">
        <v>409</v>
      </c>
      <c r="B125" s="26" t="s">
        <v>410</v>
      </c>
      <c r="C125" s="36"/>
      <c r="D125" s="28" t="s">
        <v>674</v>
      </c>
      <c r="E125" s="28" t="s">
        <v>823</v>
      </c>
      <c r="F125" s="26" t="s">
        <v>825</v>
      </c>
      <c r="G125" s="178"/>
      <c r="I125">
        <f t="shared" si="2"/>
        <v>1</v>
      </c>
      <c r="K125">
        <f t="shared" si="3"/>
        <v>0</v>
      </c>
    </row>
    <row r="126" spans="1:11" ht="18.75" customHeight="1" x14ac:dyDescent="0.3">
      <c r="A126" s="27" t="s">
        <v>411</v>
      </c>
      <c r="B126" s="26" t="s">
        <v>412</v>
      </c>
      <c r="C126" s="36"/>
      <c r="D126" s="28" t="s">
        <v>673</v>
      </c>
      <c r="E126" s="28" t="s">
        <v>345</v>
      </c>
      <c r="F126" s="26" t="s">
        <v>824</v>
      </c>
      <c r="G126" s="178"/>
      <c r="I126">
        <f t="shared" si="2"/>
        <v>0</v>
      </c>
      <c r="K126">
        <f t="shared" si="3"/>
        <v>0</v>
      </c>
    </row>
    <row r="127" spans="1:11" ht="18.75" customHeight="1" x14ac:dyDescent="0.3">
      <c r="A127" s="27" t="s">
        <v>413</v>
      </c>
      <c r="B127" s="26" t="s">
        <v>414</v>
      </c>
      <c r="C127" s="36"/>
      <c r="D127" s="28" t="s">
        <v>821</v>
      </c>
      <c r="E127" s="28" t="s">
        <v>190</v>
      </c>
      <c r="F127" s="26" t="s">
        <v>825</v>
      </c>
      <c r="G127" s="178"/>
      <c r="I127">
        <f t="shared" si="2"/>
        <v>1</v>
      </c>
      <c r="K127">
        <f t="shared" si="3"/>
        <v>0</v>
      </c>
    </row>
    <row r="128" spans="1:11" ht="18.75" customHeight="1" x14ac:dyDescent="0.3">
      <c r="A128" s="27" t="s">
        <v>415</v>
      </c>
      <c r="B128" s="26" t="s">
        <v>416</v>
      </c>
      <c r="C128" s="36"/>
      <c r="D128" s="28" t="s">
        <v>672</v>
      </c>
      <c r="E128" s="28" t="s">
        <v>820</v>
      </c>
      <c r="F128" s="26" t="s">
        <v>824</v>
      </c>
      <c r="G128" s="178"/>
      <c r="I128">
        <f t="shared" si="2"/>
        <v>0</v>
      </c>
      <c r="K128">
        <f t="shared" si="3"/>
        <v>0</v>
      </c>
    </row>
    <row r="129" spans="1:11" ht="18.75" customHeight="1" x14ac:dyDescent="0.3">
      <c r="A129" s="27" t="s">
        <v>417</v>
      </c>
      <c r="B129" s="26" t="s">
        <v>418</v>
      </c>
      <c r="C129" s="36"/>
      <c r="D129" s="28" t="s">
        <v>674</v>
      </c>
      <c r="E129" s="28" t="s">
        <v>168</v>
      </c>
      <c r="F129" s="26" t="s">
        <v>824</v>
      </c>
      <c r="G129" s="178"/>
      <c r="I129">
        <f t="shared" si="2"/>
        <v>0</v>
      </c>
      <c r="K129">
        <f t="shared" si="3"/>
        <v>0</v>
      </c>
    </row>
    <row r="130" spans="1:11" ht="18.75" customHeight="1" x14ac:dyDescent="0.3">
      <c r="A130" s="27" t="s">
        <v>419</v>
      </c>
      <c r="B130" s="26" t="s">
        <v>420</v>
      </c>
      <c r="C130" s="36"/>
      <c r="D130" s="28" t="s">
        <v>674</v>
      </c>
      <c r="E130" s="28" t="s">
        <v>823</v>
      </c>
      <c r="F130" s="26" t="s">
        <v>825</v>
      </c>
      <c r="G130" s="179" t="s">
        <v>859</v>
      </c>
      <c r="I130">
        <f t="shared" si="2"/>
        <v>1</v>
      </c>
      <c r="K130">
        <f t="shared" si="3"/>
        <v>0</v>
      </c>
    </row>
    <row r="131" spans="1:11" ht="18.75" customHeight="1" x14ac:dyDescent="0.3">
      <c r="A131" s="27" t="s">
        <v>421</v>
      </c>
      <c r="B131" s="26" t="s">
        <v>422</v>
      </c>
      <c r="C131" s="36"/>
      <c r="D131" s="28" t="s">
        <v>818</v>
      </c>
      <c r="E131" s="28" t="s">
        <v>193</v>
      </c>
      <c r="F131" s="26" t="s">
        <v>824</v>
      </c>
      <c r="G131" s="179" t="s">
        <v>859</v>
      </c>
      <c r="I131">
        <f t="shared" ref="I131:I194" si="4">IF((LEN(F131)+LEN(G131))=0,0,1)</f>
        <v>1</v>
      </c>
      <c r="K131">
        <f t="shared" si="3"/>
        <v>0</v>
      </c>
    </row>
    <row r="132" spans="1:11" ht="18.75" customHeight="1" x14ac:dyDescent="0.3">
      <c r="A132" s="27" t="s">
        <v>423</v>
      </c>
      <c r="B132" s="26" t="s">
        <v>424</v>
      </c>
      <c r="C132" s="36"/>
      <c r="D132" s="28" t="s">
        <v>674</v>
      </c>
      <c r="E132" s="28" t="s">
        <v>168</v>
      </c>
      <c r="F132" s="26" t="s">
        <v>824</v>
      </c>
      <c r="G132" s="178"/>
      <c r="I132">
        <f t="shared" si="4"/>
        <v>0</v>
      </c>
      <c r="K132">
        <f t="shared" ref="K132:K195" si="5">C131*I131</f>
        <v>0</v>
      </c>
    </row>
    <row r="133" spans="1:11" ht="18.75" customHeight="1" x14ac:dyDescent="0.3">
      <c r="A133" s="27" t="s">
        <v>425</v>
      </c>
      <c r="B133" s="26" t="s">
        <v>426</v>
      </c>
      <c r="C133" s="36"/>
      <c r="D133" s="28" t="s">
        <v>672</v>
      </c>
      <c r="E133" s="28" t="s">
        <v>820</v>
      </c>
      <c r="F133" s="26" t="s">
        <v>824</v>
      </c>
      <c r="G133" s="178"/>
      <c r="I133">
        <f t="shared" si="4"/>
        <v>0</v>
      </c>
      <c r="K133">
        <f t="shared" si="5"/>
        <v>0</v>
      </c>
    </row>
    <row r="134" spans="1:11" ht="18.75" customHeight="1" x14ac:dyDescent="0.3">
      <c r="A134" s="27" t="s">
        <v>427</v>
      </c>
      <c r="B134" s="26" t="s">
        <v>428</v>
      </c>
      <c r="C134" s="36"/>
      <c r="D134" s="28" t="s">
        <v>674</v>
      </c>
      <c r="E134" s="28" t="s">
        <v>823</v>
      </c>
      <c r="F134" s="26" t="s">
        <v>824</v>
      </c>
      <c r="G134" s="178"/>
      <c r="I134">
        <f t="shared" si="4"/>
        <v>0</v>
      </c>
      <c r="K134">
        <f t="shared" si="5"/>
        <v>0</v>
      </c>
    </row>
    <row r="135" spans="1:11" ht="18.75" customHeight="1" x14ac:dyDescent="0.3">
      <c r="A135" s="27" t="s">
        <v>429</v>
      </c>
      <c r="B135" s="26" t="s">
        <v>430</v>
      </c>
      <c r="C135" s="36"/>
      <c r="D135" s="28" t="s">
        <v>821</v>
      </c>
      <c r="E135" s="28" t="s">
        <v>180</v>
      </c>
      <c r="F135" s="26" t="s">
        <v>824</v>
      </c>
      <c r="G135" s="178"/>
      <c r="I135">
        <f t="shared" si="4"/>
        <v>0</v>
      </c>
      <c r="K135">
        <f t="shared" si="5"/>
        <v>0</v>
      </c>
    </row>
    <row r="136" spans="1:11" ht="18.75" customHeight="1" x14ac:dyDescent="0.3">
      <c r="A136" s="27" t="s">
        <v>431</v>
      </c>
      <c r="B136" s="26" t="s">
        <v>432</v>
      </c>
      <c r="C136" s="36"/>
      <c r="D136" s="28" t="s">
        <v>821</v>
      </c>
      <c r="E136" s="28" t="s">
        <v>180</v>
      </c>
      <c r="F136" s="26" t="s">
        <v>824</v>
      </c>
      <c r="G136" s="178"/>
      <c r="I136">
        <f t="shared" si="4"/>
        <v>0</v>
      </c>
      <c r="K136">
        <f t="shared" si="5"/>
        <v>0</v>
      </c>
    </row>
    <row r="137" spans="1:11" ht="18.75" customHeight="1" x14ac:dyDescent="0.3">
      <c r="A137" s="27" t="s">
        <v>433</v>
      </c>
      <c r="B137" s="26" t="s">
        <v>434</v>
      </c>
      <c r="C137" s="36"/>
      <c r="D137" s="28" t="s">
        <v>818</v>
      </c>
      <c r="E137" s="28" t="s">
        <v>158</v>
      </c>
      <c r="F137" s="26" t="s">
        <v>824</v>
      </c>
      <c r="G137" s="178"/>
      <c r="I137">
        <f t="shared" si="4"/>
        <v>0</v>
      </c>
      <c r="K137">
        <f t="shared" si="5"/>
        <v>0</v>
      </c>
    </row>
    <row r="138" spans="1:11" ht="18.75" customHeight="1" x14ac:dyDescent="0.3">
      <c r="A138" s="27" t="s">
        <v>435</v>
      </c>
      <c r="B138" s="26" t="s">
        <v>436</v>
      </c>
      <c r="C138" s="36"/>
      <c r="D138" s="28" t="s">
        <v>821</v>
      </c>
      <c r="E138" s="28" t="s">
        <v>180</v>
      </c>
      <c r="F138" s="26" t="s">
        <v>825</v>
      </c>
      <c r="G138" s="178"/>
      <c r="I138">
        <f t="shared" si="4"/>
        <v>1</v>
      </c>
      <c r="K138">
        <f t="shared" si="5"/>
        <v>0</v>
      </c>
    </row>
    <row r="139" spans="1:11" ht="18.75" customHeight="1" x14ac:dyDescent="0.3">
      <c r="A139" s="27" t="s">
        <v>437</v>
      </c>
      <c r="B139" s="26" t="s">
        <v>438</v>
      </c>
      <c r="C139" s="36"/>
      <c r="D139" s="28" t="s">
        <v>674</v>
      </c>
      <c r="E139" s="28" t="s">
        <v>823</v>
      </c>
      <c r="F139" s="26" t="s">
        <v>825</v>
      </c>
      <c r="G139" s="178"/>
      <c r="I139">
        <f t="shared" si="4"/>
        <v>1</v>
      </c>
      <c r="K139">
        <f t="shared" si="5"/>
        <v>0</v>
      </c>
    </row>
    <row r="140" spans="1:11" ht="18.75" customHeight="1" x14ac:dyDescent="0.3">
      <c r="A140" s="27" t="s">
        <v>439</v>
      </c>
      <c r="B140" s="26" t="s">
        <v>440</v>
      </c>
      <c r="C140" s="36"/>
      <c r="D140" s="28" t="s">
        <v>821</v>
      </c>
      <c r="E140" s="28" t="s">
        <v>212</v>
      </c>
      <c r="F140" s="26" t="s">
        <v>824</v>
      </c>
      <c r="G140" s="178"/>
      <c r="I140">
        <f t="shared" si="4"/>
        <v>0</v>
      </c>
      <c r="K140">
        <f t="shared" si="5"/>
        <v>0</v>
      </c>
    </row>
    <row r="141" spans="1:11" ht="18.75" customHeight="1" x14ac:dyDescent="0.3">
      <c r="A141" s="27" t="s">
        <v>441</v>
      </c>
      <c r="B141" s="26" t="s">
        <v>442</v>
      </c>
      <c r="C141" s="36"/>
      <c r="D141" s="28" t="s">
        <v>818</v>
      </c>
      <c r="E141" s="28" t="s">
        <v>158</v>
      </c>
      <c r="F141" s="26" t="s">
        <v>824</v>
      </c>
      <c r="G141" s="178"/>
      <c r="I141">
        <f t="shared" si="4"/>
        <v>0</v>
      </c>
      <c r="K141">
        <f t="shared" si="5"/>
        <v>0</v>
      </c>
    </row>
    <row r="142" spans="1:11" ht="18.75" customHeight="1" x14ac:dyDescent="0.3">
      <c r="A142" s="27" t="s">
        <v>443</v>
      </c>
      <c r="B142" s="26" t="s">
        <v>444</v>
      </c>
      <c r="C142" s="36"/>
      <c r="D142" s="28" t="s">
        <v>673</v>
      </c>
      <c r="E142" s="28" t="s">
        <v>345</v>
      </c>
      <c r="F142" s="26" t="s">
        <v>824</v>
      </c>
      <c r="G142" s="179" t="s">
        <v>859</v>
      </c>
      <c r="I142">
        <f t="shared" si="4"/>
        <v>1</v>
      </c>
      <c r="K142">
        <f t="shared" si="5"/>
        <v>0</v>
      </c>
    </row>
    <row r="143" spans="1:11" ht="18.75" customHeight="1" x14ac:dyDescent="0.3">
      <c r="A143" s="27" t="s">
        <v>445</v>
      </c>
      <c r="B143" s="26" t="s">
        <v>446</v>
      </c>
      <c r="C143" s="36"/>
      <c r="D143" s="28" t="s">
        <v>818</v>
      </c>
      <c r="E143" s="28" t="s">
        <v>158</v>
      </c>
      <c r="F143" s="26" t="s">
        <v>824</v>
      </c>
      <c r="G143" s="178"/>
      <c r="I143">
        <f t="shared" si="4"/>
        <v>0</v>
      </c>
      <c r="K143">
        <f t="shared" si="5"/>
        <v>0</v>
      </c>
    </row>
    <row r="144" spans="1:11" ht="18.75" customHeight="1" x14ac:dyDescent="0.3">
      <c r="A144" s="27" t="s">
        <v>447</v>
      </c>
      <c r="B144" s="26" t="s">
        <v>448</v>
      </c>
      <c r="C144" s="36"/>
      <c r="D144" s="28" t="s">
        <v>821</v>
      </c>
      <c r="E144" s="28" t="s">
        <v>212</v>
      </c>
      <c r="F144" s="26" t="s">
        <v>824</v>
      </c>
      <c r="G144" s="178"/>
      <c r="I144">
        <f t="shared" si="4"/>
        <v>0</v>
      </c>
      <c r="K144">
        <f t="shared" si="5"/>
        <v>0</v>
      </c>
    </row>
    <row r="145" spans="1:11" ht="18.75" customHeight="1" x14ac:dyDescent="0.3">
      <c r="A145" s="27" t="s">
        <v>449</v>
      </c>
      <c r="B145" s="26" t="s">
        <v>450</v>
      </c>
      <c r="C145" s="36"/>
      <c r="D145" s="28" t="s">
        <v>671</v>
      </c>
      <c r="E145" s="28" t="s">
        <v>176</v>
      </c>
      <c r="F145" s="26" t="s">
        <v>824</v>
      </c>
      <c r="G145" s="179" t="s">
        <v>859</v>
      </c>
      <c r="I145">
        <f t="shared" si="4"/>
        <v>1</v>
      </c>
      <c r="K145">
        <f t="shared" si="5"/>
        <v>0</v>
      </c>
    </row>
    <row r="146" spans="1:11" ht="18.75" customHeight="1" x14ac:dyDescent="0.3">
      <c r="A146" s="27" t="s">
        <v>451</v>
      </c>
      <c r="B146" s="26" t="s">
        <v>452</v>
      </c>
      <c r="C146" s="36"/>
      <c r="D146" s="28" t="s">
        <v>818</v>
      </c>
      <c r="E146" s="28" t="s">
        <v>158</v>
      </c>
      <c r="F146" s="26" t="s">
        <v>824</v>
      </c>
      <c r="G146" s="178"/>
      <c r="I146">
        <f t="shared" si="4"/>
        <v>0</v>
      </c>
      <c r="K146">
        <f t="shared" si="5"/>
        <v>0</v>
      </c>
    </row>
    <row r="147" spans="1:11" ht="18.75" customHeight="1" x14ac:dyDescent="0.3">
      <c r="A147" s="27" t="s">
        <v>453</v>
      </c>
      <c r="B147" s="26" t="s">
        <v>454</v>
      </c>
      <c r="C147" s="36"/>
      <c r="D147" s="28" t="s">
        <v>818</v>
      </c>
      <c r="E147" s="28" t="s">
        <v>819</v>
      </c>
      <c r="F147" s="26" t="s">
        <v>824</v>
      </c>
      <c r="G147" s="178"/>
      <c r="I147">
        <f t="shared" si="4"/>
        <v>0</v>
      </c>
      <c r="K147">
        <f t="shared" si="5"/>
        <v>0</v>
      </c>
    </row>
    <row r="148" spans="1:11" ht="18.75" customHeight="1" x14ac:dyDescent="0.3">
      <c r="A148" s="27" t="s">
        <v>455</v>
      </c>
      <c r="B148" s="26" t="s">
        <v>456</v>
      </c>
      <c r="C148" s="36"/>
      <c r="D148" s="28" t="s">
        <v>818</v>
      </c>
      <c r="E148" s="28" t="s">
        <v>225</v>
      </c>
      <c r="F148" s="26" t="s">
        <v>824</v>
      </c>
      <c r="G148" s="178"/>
      <c r="I148">
        <f t="shared" si="4"/>
        <v>0</v>
      </c>
      <c r="K148">
        <f t="shared" si="5"/>
        <v>0</v>
      </c>
    </row>
    <row r="149" spans="1:11" ht="18.75" customHeight="1" x14ac:dyDescent="0.3">
      <c r="A149" s="27" t="s">
        <v>457</v>
      </c>
      <c r="B149" s="26" t="s">
        <v>458</v>
      </c>
      <c r="C149" s="36"/>
      <c r="D149" s="28" t="s">
        <v>821</v>
      </c>
      <c r="E149" s="28" t="s">
        <v>190</v>
      </c>
      <c r="F149" s="26" t="s">
        <v>825</v>
      </c>
      <c r="G149" s="179" t="s">
        <v>859</v>
      </c>
      <c r="I149">
        <f t="shared" si="4"/>
        <v>1</v>
      </c>
      <c r="K149">
        <f t="shared" si="5"/>
        <v>0</v>
      </c>
    </row>
    <row r="150" spans="1:11" ht="18.75" customHeight="1" x14ac:dyDescent="0.3">
      <c r="A150" s="27" t="s">
        <v>459</v>
      </c>
      <c r="B150" s="26" t="s">
        <v>460</v>
      </c>
      <c r="C150" s="36"/>
      <c r="D150" s="28" t="s">
        <v>672</v>
      </c>
      <c r="E150" s="28" t="s">
        <v>820</v>
      </c>
      <c r="F150" s="26" t="s">
        <v>824</v>
      </c>
      <c r="G150" s="178"/>
      <c r="I150">
        <f t="shared" si="4"/>
        <v>0</v>
      </c>
      <c r="K150">
        <f t="shared" si="5"/>
        <v>0</v>
      </c>
    </row>
    <row r="151" spans="1:11" ht="18.75" customHeight="1" x14ac:dyDescent="0.3">
      <c r="A151" s="27" t="s">
        <v>461</v>
      </c>
      <c r="B151" s="26" t="s">
        <v>462</v>
      </c>
      <c r="C151" s="36"/>
      <c r="D151" s="28" t="s">
        <v>672</v>
      </c>
      <c r="E151" s="28" t="s">
        <v>820</v>
      </c>
      <c r="F151" s="26" t="s">
        <v>824</v>
      </c>
      <c r="G151" s="178"/>
      <c r="I151">
        <f t="shared" si="4"/>
        <v>0</v>
      </c>
      <c r="K151">
        <f t="shared" si="5"/>
        <v>0</v>
      </c>
    </row>
    <row r="152" spans="1:11" ht="18.75" customHeight="1" x14ac:dyDescent="0.3">
      <c r="A152" s="27" t="s">
        <v>463</v>
      </c>
      <c r="B152" s="26" t="s">
        <v>464</v>
      </c>
      <c r="C152" s="36"/>
      <c r="D152" s="28" t="s">
        <v>674</v>
      </c>
      <c r="E152" s="28" t="s">
        <v>168</v>
      </c>
      <c r="F152" s="26" t="s">
        <v>824</v>
      </c>
      <c r="G152" s="179" t="s">
        <v>859</v>
      </c>
      <c r="I152">
        <f t="shared" si="4"/>
        <v>1</v>
      </c>
      <c r="K152">
        <f t="shared" si="5"/>
        <v>0</v>
      </c>
    </row>
    <row r="153" spans="1:11" ht="18.75" customHeight="1" x14ac:dyDescent="0.3">
      <c r="A153" s="27" t="s">
        <v>465</v>
      </c>
      <c r="B153" s="26" t="s">
        <v>466</v>
      </c>
      <c r="C153" s="36"/>
      <c r="D153" s="28" t="s">
        <v>821</v>
      </c>
      <c r="E153" s="28" t="s">
        <v>212</v>
      </c>
      <c r="F153" s="26" t="s">
        <v>825</v>
      </c>
      <c r="G153" s="178"/>
      <c r="I153">
        <f t="shared" si="4"/>
        <v>1</v>
      </c>
      <c r="K153">
        <f t="shared" si="5"/>
        <v>0</v>
      </c>
    </row>
    <row r="154" spans="1:11" ht="18.75" customHeight="1" x14ac:dyDescent="0.3">
      <c r="A154" s="27" t="s">
        <v>467</v>
      </c>
      <c r="B154" s="26" t="s">
        <v>468</v>
      </c>
      <c r="C154" s="36"/>
      <c r="D154" s="28" t="s">
        <v>671</v>
      </c>
      <c r="E154" s="28" t="s">
        <v>171</v>
      </c>
      <c r="F154" s="26" t="s">
        <v>824</v>
      </c>
      <c r="G154" s="179" t="s">
        <v>859</v>
      </c>
      <c r="I154">
        <f t="shared" si="4"/>
        <v>1</v>
      </c>
      <c r="K154">
        <f t="shared" si="5"/>
        <v>0</v>
      </c>
    </row>
    <row r="155" spans="1:11" ht="18.75" customHeight="1" x14ac:dyDescent="0.3">
      <c r="A155" s="27" t="s">
        <v>469</v>
      </c>
      <c r="B155" s="26" t="s">
        <v>470</v>
      </c>
      <c r="C155" s="36"/>
      <c r="D155" s="28" t="s">
        <v>673</v>
      </c>
      <c r="E155" s="28" t="s">
        <v>822</v>
      </c>
      <c r="F155" s="26" t="s">
        <v>824</v>
      </c>
      <c r="G155" s="178"/>
      <c r="I155">
        <f t="shared" si="4"/>
        <v>0</v>
      </c>
      <c r="K155">
        <f t="shared" si="5"/>
        <v>0</v>
      </c>
    </row>
    <row r="156" spans="1:11" ht="18.75" customHeight="1" x14ac:dyDescent="0.3">
      <c r="A156" s="27" t="s">
        <v>471</v>
      </c>
      <c r="B156" s="26" t="s">
        <v>472</v>
      </c>
      <c r="C156" s="36"/>
      <c r="D156" s="28" t="s">
        <v>821</v>
      </c>
      <c r="E156" s="28" t="s">
        <v>190</v>
      </c>
      <c r="F156" s="26" t="s">
        <v>825</v>
      </c>
      <c r="G156" s="178"/>
      <c r="I156">
        <f t="shared" si="4"/>
        <v>1</v>
      </c>
      <c r="K156">
        <f t="shared" si="5"/>
        <v>0</v>
      </c>
    </row>
    <row r="157" spans="1:11" ht="18.75" customHeight="1" x14ac:dyDescent="0.3">
      <c r="A157" s="27" t="s">
        <v>473</v>
      </c>
      <c r="B157" s="26" t="s">
        <v>474</v>
      </c>
      <c r="C157" s="36"/>
      <c r="D157" s="28" t="s">
        <v>672</v>
      </c>
      <c r="E157" s="28" t="s">
        <v>820</v>
      </c>
      <c r="F157" s="26" t="s">
        <v>824</v>
      </c>
      <c r="G157" s="178"/>
      <c r="I157">
        <f t="shared" si="4"/>
        <v>0</v>
      </c>
      <c r="K157">
        <f t="shared" si="5"/>
        <v>0</v>
      </c>
    </row>
    <row r="158" spans="1:11" ht="18.75" customHeight="1" x14ac:dyDescent="0.3">
      <c r="A158" s="27" t="s">
        <v>475</v>
      </c>
      <c r="B158" s="26" t="s">
        <v>167</v>
      </c>
      <c r="C158" s="36"/>
      <c r="D158" s="28" t="s">
        <v>674</v>
      </c>
      <c r="E158" s="28" t="s">
        <v>823</v>
      </c>
      <c r="F158" s="26" t="s">
        <v>825</v>
      </c>
      <c r="G158" s="178"/>
      <c r="I158">
        <f t="shared" si="4"/>
        <v>1</v>
      </c>
      <c r="K158">
        <f t="shared" si="5"/>
        <v>0</v>
      </c>
    </row>
    <row r="159" spans="1:11" ht="18.75" customHeight="1" x14ac:dyDescent="0.3">
      <c r="A159" s="27" t="s">
        <v>476</v>
      </c>
      <c r="B159" s="26" t="s">
        <v>477</v>
      </c>
      <c r="C159" s="36"/>
      <c r="D159" s="28" t="s">
        <v>673</v>
      </c>
      <c r="E159" s="28" t="s">
        <v>822</v>
      </c>
      <c r="F159" s="26" t="s">
        <v>825</v>
      </c>
      <c r="G159" s="178"/>
      <c r="I159">
        <f t="shared" si="4"/>
        <v>1</v>
      </c>
      <c r="K159">
        <f t="shared" si="5"/>
        <v>0</v>
      </c>
    </row>
    <row r="160" spans="1:11" ht="18.75" customHeight="1" x14ac:dyDescent="0.3">
      <c r="A160" s="27" t="s">
        <v>478</v>
      </c>
      <c r="B160" s="26" t="s">
        <v>479</v>
      </c>
      <c r="C160" s="36"/>
      <c r="D160" s="28" t="s">
        <v>672</v>
      </c>
      <c r="E160" s="28" t="s">
        <v>820</v>
      </c>
      <c r="F160" s="26" t="s">
        <v>824</v>
      </c>
      <c r="G160" s="178"/>
      <c r="I160">
        <f t="shared" si="4"/>
        <v>0</v>
      </c>
      <c r="K160">
        <f t="shared" si="5"/>
        <v>0</v>
      </c>
    </row>
    <row r="161" spans="1:11" ht="18.75" customHeight="1" x14ac:dyDescent="0.3">
      <c r="A161" s="27" t="s">
        <v>480</v>
      </c>
      <c r="B161" s="26" t="s">
        <v>481</v>
      </c>
      <c r="C161" s="36"/>
      <c r="D161" s="28" t="s">
        <v>671</v>
      </c>
      <c r="E161" s="28" t="s">
        <v>171</v>
      </c>
      <c r="F161" s="26" t="s">
        <v>824</v>
      </c>
      <c r="G161" s="178"/>
      <c r="I161">
        <f t="shared" si="4"/>
        <v>0</v>
      </c>
      <c r="K161">
        <f t="shared" si="5"/>
        <v>0</v>
      </c>
    </row>
    <row r="162" spans="1:11" ht="18.75" customHeight="1" x14ac:dyDescent="0.3">
      <c r="A162" s="27" t="s">
        <v>482</v>
      </c>
      <c r="B162" s="26" t="s">
        <v>483</v>
      </c>
      <c r="C162" s="36"/>
      <c r="D162" s="28" t="s">
        <v>673</v>
      </c>
      <c r="E162" s="28" t="s">
        <v>345</v>
      </c>
      <c r="F162" s="26" t="s">
        <v>824</v>
      </c>
      <c r="G162" s="178"/>
      <c r="I162">
        <f t="shared" si="4"/>
        <v>0</v>
      </c>
      <c r="K162">
        <f t="shared" si="5"/>
        <v>0</v>
      </c>
    </row>
    <row r="163" spans="1:11" ht="18.75" customHeight="1" x14ac:dyDescent="0.3">
      <c r="A163" s="27" t="s">
        <v>484</v>
      </c>
      <c r="B163" s="26" t="s">
        <v>485</v>
      </c>
      <c r="C163" s="36"/>
      <c r="D163" s="28" t="s">
        <v>821</v>
      </c>
      <c r="E163" s="28" t="s">
        <v>190</v>
      </c>
      <c r="F163" s="26" t="s">
        <v>825</v>
      </c>
      <c r="G163" s="178"/>
      <c r="I163">
        <f t="shared" si="4"/>
        <v>1</v>
      </c>
      <c r="K163">
        <f t="shared" si="5"/>
        <v>0</v>
      </c>
    </row>
    <row r="164" spans="1:11" ht="18.75" customHeight="1" x14ac:dyDescent="0.3">
      <c r="A164" s="27" t="s">
        <v>486</v>
      </c>
      <c r="B164" s="26" t="s">
        <v>487</v>
      </c>
      <c r="C164" s="36"/>
      <c r="D164" s="28" t="s">
        <v>818</v>
      </c>
      <c r="E164" s="28" t="s">
        <v>193</v>
      </c>
      <c r="F164" s="26" t="s">
        <v>824</v>
      </c>
      <c r="G164" s="178"/>
      <c r="I164">
        <f t="shared" si="4"/>
        <v>0</v>
      </c>
      <c r="K164">
        <f t="shared" si="5"/>
        <v>0</v>
      </c>
    </row>
    <row r="165" spans="1:11" ht="18.75" customHeight="1" x14ac:dyDescent="0.3">
      <c r="A165" s="27" t="s">
        <v>488</v>
      </c>
      <c r="B165" s="26" t="s">
        <v>489</v>
      </c>
      <c r="C165" s="36"/>
      <c r="D165" s="28" t="s">
        <v>821</v>
      </c>
      <c r="E165" s="28" t="s">
        <v>180</v>
      </c>
      <c r="F165" s="26" t="s">
        <v>824</v>
      </c>
      <c r="G165" s="178"/>
      <c r="I165">
        <f t="shared" si="4"/>
        <v>0</v>
      </c>
      <c r="K165">
        <f t="shared" si="5"/>
        <v>0</v>
      </c>
    </row>
    <row r="166" spans="1:11" ht="18.75" customHeight="1" x14ac:dyDescent="0.3">
      <c r="A166" s="27" t="s">
        <v>490</v>
      </c>
      <c r="B166" s="26" t="s">
        <v>817</v>
      </c>
      <c r="C166" s="36"/>
      <c r="D166" s="28" t="s">
        <v>821</v>
      </c>
      <c r="E166" s="28" t="s">
        <v>180</v>
      </c>
      <c r="F166" s="26" t="s">
        <v>825</v>
      </c>
      <c r="G166" s="178"/>
      <c r="I166">
        <f t="shared" si="4"/>
        <v>1</v>
      </c>
      <c r="K166">
        <f t="shared" si="5"/>
        <v>0</v>
      </c>
    </row>
    <row r="167" spans="1:11" ht="18.75" customHeight="1" x14ac:dyDescent="0.3">
      <c r="A167" s="27" t="s">
        <v>491</v>
      </c>
      <c r="B167" s="26" t="s">
        <v>492</v>
      </c>
      <c r="C167" s="36"/>
      <c r="D167" s="28" t="s">
        <v>821</v>
      </c>
      <c r="E167" s="28" t="s">
        <v>180</v>
      </c>
      <c r="F167" s="26" t="s">
        <v>824</v>
      </c>
      <c r="G167" s="178"/>
      <c r="I167">
        <f t="shared" si="4"/>
        <v>0</v>
      </c>
      <c r="K167">
        <f t="shared" si="5"/>
        <v>0</v>
      </c>
    </row>
    <row r="168" spans="1:11" ht="18.75" customHeight="1" x14ac:dyDescent="0.3">
      <c r="A168" s="27" t="s">
        <v>493</v>
      </c>
      <c r="B168" s="26" t="s">
        <v>494</v>
      </c>
      <c r="C168" s="36"/>
      <c r="D168" s="28" t="s">
        <v>671</v>
      </c>
      <c r="E168" s="28" t="s">
        <v>171</v>
      </c>
      <c r="F168" s="26" t="s">
        <v>824</v>
      </c>
      <c r="G168" s="178"/>
      <c r="I168">
        <f t="shared" si="4"/>
        <v>0</v>
      </c>
      <c r="K168">
        <f t="shared" si="5"/>
        <v>0</v>
      </c>
    </row>
    <row r="169" spans="1:11" ht="18.75" customHeight="1" x14ac:dyDescent="0.3">
      <c r="A169" s="27" t="s">
        <v>495</v>
      </c>
      <c r="B169" s="26" t="s">
        <v>496</v>
      </c>
      <c r="C169" s="36"/>
      <c r="D169" s="28" t="s">
        <v>671</v>
      </c>
      <c r="E169" s="28" t="s">
        <v>171</v>
      </c>
      <c r="F169" s="26" t="s">
        <v>824</v>
      </c>
      <c r="G169" s="178"/>
      <c r="I169">
        <f t="shared" si="4"/>
        <v>0</v>
      </c>
      <c r="K169">
        <f t="shared" si="5"/>
        <v>0</v>
      </c>
    </row>
    <row r="170" spans="1:11" ht="18.75" customHeight="1" x14ac:dyDescent="0.3">
      <c r="A170" s="27" t="s">
        <v>497</v>
      </c>
      <c r="B170" s="26" t="s">
        <v>498</v>
      </c>
      <c r="C170" s="36"/>
      <c r="D170" s="28" t="s">
        <v>671</v>
      </c>
      <c r="E170" s="28" t="s">
        <v>171</v>
      </c>
      <c r="F170" s="26" t="s">
        <v>824</v>
      </c>
      <c r="G170" s="178"/>
      <c r="I170">
        <f t="shared" si="4"/>
        <v>0</v>
      </c>
      <c r="K170">
        <f t="shared" si="5"/>
        <v>0</v>
      </c>
    </row>
    <row r="171" spans="1:11" ht="18.75" customHeight="1" x14ac:dyDescent="0.3">
      <c r="A171" s="27" t="s">
        <v>499</v>
      </c>
      <c r="B171" s="26" t="s">
        <v>211</v>
      </c>
      <c r="C171" s="36"/>
      <c r="D171" s="28" t="s">
        <v>821</v>
      </c>
      <c r="E171" s="28" t="s">
        <v>212</v>
      </c>
      <c r="F171" s="26" t="s">
        <v>824</v>
      </c>
      <c r="G171" s="178"/>
      <c r="I171">
        <f t="shared" si="4"/>
        <v>0</v>
      </c>
      <c r="K171">
        <f t="shared" si="5"/>
        <v>0</v>
      </c>
    </row>
    <row r="172" spans="1:11" ht="18.75" customHeight="1" x14ac:dyDescent="0.3">
      <c r="A172" s="27" t="s">
        <v>500</v>
      </c>
      <c r="B172" s="26" t="s">
        <v>501</v>
      </c>
      <c r="C172" s="36"/>
      <c r="D172" s="28" t="s">
        <v>673</v>
      </c>
      <c r="E172" s="28" t="s">
        <v>822</v>
      </c>
      <c r="F172" s="26" t="s">
        <v>824</v>
      </c>
      <c r="G172" s="178"/>
      <c r="I172">
        <f t="shared" si="4"/>
        <v>0</v>
      </c>
      <c r="K172">
        <f t="shared" si="5"/>
        <v>0</v>
      </c>
    </row>
    <row r="173" spans="1:11" ht="18.75" customHeight="1" x14ac:dyDescent="0.3">
      <c r="A173" s="27" t="s">
        <v>502</v>
      </c>
      <c r="B173" s="26" t="s">
        <v>503</v>
      </c>
      <c r="C173" s="36"/>
      <c r="D173" s="28" t="s">
        <v>674</v>
      </c>
      <c r="E173" s="28" t="s">
        <v>168</v>
      </c>
      <c r="F173" s="26" t="s">
        <v>824</v>
      </c>
      <c r="G173" s="178"/>
      <c r="I173">
        <f t="shared" si="4"/>
        <v>0</v>
      </c>
      <c r="K173">
        <f t="shared" si="5"/>
        <v>0</v>
      </c>
    </row>
    <row r="174" spans="1:11" ht="18.75" customHeight="1" x14ac:dyDescent="0.3">
      <c r="A174" s="27" t="s">
        <v>504</v>
      </c>
      <c r="B174" s="26" t="s">
        <v>505</v>
      </c>
      <c r="C174" s="36"/>
      <c r="D174" s="28" t="s">
        <v>673</v>
      </c>
      <c r="E174" s="28" t="s">
        <v>822</v>
      </c>
      <c r="F174" s="26" t="s">
        <v>825</v>
      </c>
      <c r="G174" s="178"/>
      <c r="I174">
        <f t="shared" si="4"/>
        <v>1</v>
      </c>
      <c r="K174">
        <f t="shared" si="5"/>
        <v>0</v>
      </c>
    </row>
    <row r="175" spans="1:11" ht="18.75" customHeight="1" x14ac:dyDescent="0.3">
      <c r="A175" s="27" t="s">
        <v>506</v>
      </c>
      <c r="B175" s="26" t="s">
        <v>507</v>
      </c>
      <c r="C175" s="36"/>
      <c r="D175" s="28" t="s">
        <v>821</v>
      </c>
      <c r="E175" s="28" t="s">
        <v>190</v>
      </c>
      <c r="F175" s="26" t="s">
        <v>825</v>
      </c>
      <c r="G175" s="178"/>
      <c r="I175">
        <f t="shared" si="4"/>
        <v>1</v>
      </c>
      <c r="K175">
        <f t="shared" si="5"/>
        <v>0</v>
      </c>
    </row>
    <row r="176" spans="1:11" ht="18.75" customHeight="1" x14ac:dyDescent="0.3">
      <c r="A176" s="27" t="s">
        <v>508</v>
      </c>
      <c r="B176" s="26" t="s">
        <v>155</v>
      </c>
      <c r="C176" s="36"/>
      <c r="D176" s="28" t="s">
        <v>818</v>
      </c>
      <c r="E176" s="28" t="s">
        <v>193</v>
      </c>
      <c r="F176" s="26" t="s">
        <v>824</v>
      </c>
      <c r="G176" s="178"/>
      <c r="I176">
        <f t="shared" si="4"/>
        <v>0</v>
      </c>
      <c r="K176">
        <f t="shared" si="5"/>
        <v>0</v>
      </c>
    </row>
    <row r="177" spans="1:11" ht="18.75" customHeight="1" x14ac:dyDescent="0.3">
      <c r="A177" s="27" t="s">
        <v>509</v>
      </c>
      <c r="B177" s="26" t="s">
        <v>510</v>
      </c>
      <c r="C177" s="36"/>
      <c r="D177" s="28" t="s">
        <v>673</v>
      </c>
      <c r="E177" s="28" t="s">
        <v>822</v>
      </c>
      <c r="F177" s="26" t="s">
        <v>824</v>
      </c>
      <c r="G177" s="178"/>
      <c r="I177">
        <f t="shared" si="4"/>
        <v>0</v>
      </c>
      <c r="K177">
        <f t="shared" si="5"/>
        <v>0</v>
      </c>
    </row>
    <row r="178" spans="1:11" ht="18.75" customHeight="1" x14ac:dyDescent="0.3">
      <c r="A178" s="27" t="s">
        <v>511</v>
      </c>
      <c r="B178" s="26" t="s">
        <v>512</v>
      </c>
      <c r="C178" s="36"/>
      <c r="D178" s="28" t="s">
        <v>671</v>
      </c>
      <c r="E178" s="28" t="s">
        <v>171</v>
      </c>
      <c r="F178" s="26" t="s">
        <v>824</v>
      </c>
      <c r="G178" s="178"/>
      <c r="I178">
        <f t="shared" si="4"/>
        <v>0</v>
      </c>
      <c r="K178">
        <f t="shared" si="5"/>
        <v>0</v>
      </c>
    </row>
    <row r="179" spans="1:11" ht="18.75" customHeight="1" x14ac:dyDescent="0.3">
      <c r="A179" s="27" t="s">
        <v>513</v>
      </c>
      <c r="B179" s="26" t="s">
        <v>514</v>
      </c>
      <c r="C179" s="36"/>
      <c r="D179" s="28" t="s">
        <v>673</v>
      </c>
      <c r="E179" s="28" t="s">
        <v>822</v>
      </c>
      <c r="F179" s="26" t="s">
        <v>825</v>
      </c>
      <c r="G179" s="179" t="s">
        <v>859</v>
      </c>
      <c r="I179">
        <f t="shared" si="4"/>
        <v>1</v>
      </c>
      <c r="K179">
        <f t="shared" si="5"/>
        <v>0</v>
      </c>
    </row>
    <row r="180" spans="1:11" ht="18.75" customHeight="1" x14ac:dyDescent="0.3">
      <c r="A180" s="27" t="s">
        <v>515</v>
      </c>
      <c r="B180" s="26" t="s">
        <v>516</v>
      </c>
      <c r="C180" s="36"/>
      <c r="D180" s="28" t="s">
        <v>821</v>
      </c>
      <c r="E180" s="28" t="s">
        <v>212</v>
      </c>
      <c r="F180" s="26" t="s">
        <v>824</v>
      </c>
      <c r="G180" s="178"/>
      <c r="I180">
        <f t="shared" si="4"/>
        <v>0</v>
      </c>
      <c r="K180">
        <f t="shared" si="5"/>
        <v>0</v>
      </c>
    </row>
    <row r="181" spans="1:11" ht="18.75" customHeight="1" x14ac:dyDescent="0.3">
      <c r="A181" s="27" t="s">
        <v>517</v>
      </c>
      <c r="B181" s="26" t="s">
        <v>518</v>
      </c>
      <c r="C181" s="36"/>
      <c r="D181" s="28" t="s">
        <v>821</v>
      </c>
      <c r="E181" s="28" t="s">
        <v>212</v>
      </c>
      <c r="F181" s="26" t="s">
        <v>825</v>
      </c>
      <c r="G181" s="178"/>
      <c r="I181">
        <f t="shared" si="4"/>
        <v>1</v>
      </c>
      <c r="K181">
        <f t="shared" si="5"/>
        <v>0</v>
      </c>
    </row>
    <row r="182" spans="1:11" ht="18.75" customHeight="1" x14ac:dyDescent="0.3">
      <c r="A182" s="27" t="s">
        <v>519</v>
      </c>
      <c r="B182" s="26" t="s">
        <v>520</v>
      </c>
      <c r="C182" s="36"/>
      <c r="D182" s="28" t="s">
        <v>674</v>
      </c>
      <c r="E182" s="28" t="s">
        <v>168</v>
      </c>
      <c r="F182" s="26" t="s">
        <v>825</v>
      </c>
      <c r="G182" s="178"/>
      <c r="I182">
        <f t="shared" si="4"/>
        <v>1</v>
      </c>
      <c r="K182">
        <f t="shared" si="5"/>
        <v>0</v>
      </c>
    </row>
    <row r="183" spans="1:11" ht="18.75" customHeight="1" x14ac:dyDescent="0.3">
      <c r="A183" s="27" t="s">
        <v>521</v>
      </c>
      <c r="B183" s="26" t="s">
        <v>522</v>
      </c>
      <c r="C183" s="36"/>
      <c r="D183" s="28" t="s">
        <v>673</v>
      </c>
      <c r="E183" s="28" t="s">
        <v>822</v>
      </c>
      <c r="F183" s="26" t="s">
        <v>824</v>
      </c>
      <c r="G183" s="178"/>
      <c r="I183">
        <f t="shared" si="4"/>
        <v>0</v>
      </c>
      <c r="K183">
        <f t="shared" si="5"/>
        <v>0</v>
      </c>
    </row>
    <row r="184" spans="1:11" ht="18.75" customHeight="1" x14ac:dyDescent="0.3">
      <c r="A184" s="27" t="s">
        <v>523</v>
      </c>
      <c r="B184" s="26" t="s">
        <v>524</v>
      </c>
      <c r="C184" s="36"/>
      <c r="D184" s="28" t="s">
        <v>818</v>
      </c>
      <c r="E184" s="28" t="s">
        <v>819</v>
      </c>
      <c r="F184" s="26" t="s">
        <v>824</v>
      </c>
      <c r="G184" s="178"/>
      <c r="I184">
        <f t="shared" si="4"/>
        <v>0</v>
      </c>
      <c r="K184">
        <f t="shared" si="5"/>
        <v>0</v>
      </c>
    </row>
    <row r="185" spans="1:11" ht="18.75" customHeight="1" x14ac:dyDescent="0.3">
      <c r="A185" s="27" t="s">
        <v>525</v>
      </c>
      <c r="B185" s="26" t="s">
        <v>526</v>
      </c>
      <c r="C185" s="36"/>
      <c r="D185" s="28" t="s">
        <v>818</v>
      </c>
      <c r="E185" s="28" t="s">
        <v>158</v>
      </c>
      <c r="F185" s="26" t="s">
        <v>825</v>
      </c>
      <c r="G185" s="178"/>
      <c r="I185">
        <f t="shared" si="4"/>
        <v>1</v>
      </c>
      <c r="K185">
        <f t="shared" si="5"/>
        <v>0</v>
      </c>
    </row>
    <row r="186" spans="1:11" ht="18.75" customHeight="1" x14ac:dyDescent="0.3">
      <c r="A186" s="27" t="s">
        <v>527</v>
      </c>
      <c r="B186" s="26" t="s">
        <v>528</v>
      </c>
      <c r="C186" s="36"/>
      <c r="D186" s="28" t="s">
        <v>818</v>
      </c>
      <c r="E186" s="28" t="s">
        <v>193</v>
      </c>
      <c r="F186" s="26" t="s">
        <v>825</v>
      </c>
      <c r="G186" s="178"/>
      <c r="I186">
        <f t="shared" si="4"/>
        <v>1</v>
      </c>
      <c r="K186">
        <f t="shared" si="5"/>
        <v>0</v>
      </c>
    </row>
    <row r="187" spans="1:11" ht="18.75" customHeight="1" x14ac:dyDescent="0.3">
      <c r="A187" s="27" t="s">
        <v>529</v>
      </c>
      <c r="B187" s="26" t="s">
        <v>530</v>
      </c>
      <c r="C187" s="36"/>
      <c r="D187" s="28" t="s">
        <v>674</v>
      </c>
      <c r="E187" s="28" t="s">
        <v>823</v>
      </c>
      <c r="F187" s="26" t="s">
        <v>825</v>
      </c>
      <c r="G187" s="178"/>
      <c r="I187">
        <f t="shared" si="4"/>
        <v>1</v>
      </c>
      <c r="K187">
        <f t="shared" si="5"/>
        <v>0</v>
      </c>
    </row>
    <row r="188" spans="1:11" ht="18.75" customHeight="1" x14ac:dyDescent="0.3">
      <c r="A188" s="27" t="s">
        <v>531</v>
      </c>
      <c r="B188" s="26" t="s">
        <v>532</v>
      </c>
      <c r="C188" s="36"/>
      <c r="D188" s="28" t="s">
        <v>821</v>
      </c>
      <c r="E188" s="28" t="s">
        <v>212</v>
      </c>
      <c r="F188" s="26" t="s">
        <v>825</v>
      </c>
      <c r="G188" s="178"/>
      <c r="I188">
        <f t="shared" si="4"/>
        <v>1</v>
      </c>
      <c r="K188">
        <f t="shared" si="5"/>
        <v>0</v>
      </c>
    </row>
    <row r="189" spans="1:11" ht="18.75" customHeight="1" x14ac:dyDescent="0.3">
      <c r="A189" s="27" t="s">
        <v>533</v>
      </c>
      <c r="B189" s="26" t="s">
        <v>534</v>
      </c>
      <c r="C189" s="36"/>
      <c r="D189" s="28" t="s">
        <v>821</v>
      </c>
      <c r="E189" s="28" t="s">
        <v>190</v>
      </c>
      <c r="F189" s="26" t="s">
        <v>825</v>
      </c>
      <c r="G189" s="179" t="s">
        <v>859</v>
      </c>
      <c r="I189">
        <f t="shared" si="4"/>
        <v>1</v>
      </c>
      <c r="K189">
        <f t="shared" si="5"/>
        <v>0</v>
      </c>
    </row>
    <row r="190" spans="1:11" ht="18.75" customHeight="1" x14ac:dyDescent="0.3">
      <c r="A190" s="27" t="s">
        <v>535</v>
      </c>
      <c r="B190" s="26" t="s">
        <v>536</v>
      </c>
      <c r="C190" s="36"/>
      <c r="D190" s="28" t="s">
        <v>674</v>
      </c>
      <c r="E190" s="28" t="s">
        <v>168</v>
      </c>
      <c r="F190" s="26" t="s">
        <v>824</v>
      </c>
      <c r="G190" s="179" t="s">
        <v>859</v>
      </c>
      <c r="I190">
        <f t="shared" si="4"/>
        <v>1</v>
      </c>
      <c r="K190">
        <f t="shared" si="5"/>
        <v>0</v>
      </c>
    </row>
    <row r="191" spans="1:11" ht="18.75" customHeight="1" x14ac:dyDescent="0.3">
      <c r="A191" s="27" t="s">
        <v>537</v>
      </c>
      <c r="B191" s="26" t="s">
        <v>538</v>
      </c>
      <c r="C191" s="36"/>
      <c r="D191" s="28" t="s">
        <v>821</v>
      </c>
      <c r="E191" s="28" t="s">
        <v>190</v>
      </c>
      <c r="F191" s="26" t="s">
        <v>825</v>
      </c>
      <c r="G191" s="178"/>
      <c r="I191">
        <f t="shared" si="4"/>
        <v>1</v>
      </c>
      <c r="K191">
        <f t="shared" si="5"/>
        <v>0</v>
      </c>
    </row>
    <row r="192" spans="1:11" ht="18.75" customHeight="1" x14ac:dyDescent="0.3">
      <c r="A192" s="27" t="s">
        <v>539</v>
      </c>
      <c r="B192" s="26" t="s">
        <v>540</v>
      </c>
      <c r="C192" s="36"/>
      <c r="D192" s="28" t="s">
        <v>674</v>
      </c>
      <c r="E192" s="28" t="s">
        <v>168</v>
      </c>
      <c r="F192" s="26" t="s">
        <v>824</v>
      </c>
      <c r="G192" s="179" t="s">
        <v>859</v>
      </c>
      <c r="I192">
        <f t="shared" si="4"/>
        <v>1</v>
      </c>
      <c r="K192">
        <f t="shared" si="5"/>
        <v>0</v>
      </c>
    </row>
    <row r="193" spans="1:11" ht="18.75" customHeight="1" x14ac:dyDescent="0.3">
      <c r="A193" s="27" t="s">
        <v>541</v>
      </c>
      <c r="B193" s="26" t="s">
        <v>542</v>
      </c>
      <c r="C193" s="36"/>
      <c r="D193" s="28" t="s">
        <v>821</v>
      </c>
      <c r="E193" s="28" t="s">
        <v>212</v>
      </c>
      <c r="F193" s="26" t="s">
        <v>825</v>
      </c>
      <c r="G193" s="178"/>
      <c r="I193">
        <f t="shared" si="4"/>
        <v>1</v>
      </c>
      <c r="K193">
        <f t="shared" si="5"/>
        <v>0</v>
      </c>
    </row>
    <row r="194" spans="1:11" ht="18.75" customHeight="1" x14ac:dyDescent="0.3">
      <c r="A194" s="27" t="s">
        <v>543</v>
      </c>
      <c r="B194" s="26" t="s">
        <v>544</v>
      </c>
      <c r="C194" s="36"/>
      <c r="D194" s="28" t="s">
        <v>821</v>
      </c>
      <c r="E194" s="28" t="s">
        <v>180</v>
      </c>
      <c r="F194" s="26" t="s">
        <v>824</v>
      </c>
      <c r="G194" s="179" t="s">
        <v>859</v>
      </c>
      <c r="I194">
        <f t="shared" si="4"/>
        <v>1</v>
      </c>
      <c r="K194">
        <f t="shared" si="5"/>
        <v>0</v>
      </c>
    </row>
    <row r="195" spans="1:11" ht="18.75" customHeight="1" x14ac:dyDescent="0.3">
      <c r="A195" s="27" t="s">
        <v>545</v>
      </c>
      <c r="B195" s="26" t="s">
        <v>546</v>
      </c>
      <c r="C195" s="36"/>
      <c r="D195" s="28" t="s">
        <v>672</v>
      </c>
      <c r="E195" s="28" t="s">
        <v>820</v>
      </c>
      <c r="F195" s="26" t="s">
        <v>824</v>
      </c>
      <c r="G195" s="178"/>
      <c r="I195">
        <f t="shared" ref="I195:I252" si="6">IF((LEN(F195)+LEN(G195))=0,0,1)</f>
        <v>0</v>
      </c>
      <c r="K195">
        <f t="shared" si="5"/>
        <v>0</v>
      </c>
    </row>
    <row r="196" spans="1:11" ht="18.75" customHeight="1" x14ac:dyDescent="0.3">
      <c r="A196" s="27" t="s">
        <v>547</v>
      </c>
      <c r="B196" s="26" t="s">
        <v>548</v>
      </c>
      <c r="C196" s="36"/>
      <c r="D196" s="28" t="s">
        <v>672</v>
      </c>
      <c r="E196" s="28" t="s">
        <v>820</v>
      </c>
      <c r="F196" s="26" t="s">
        <v>824</v>
      </c>
      <c r="G196" s="178"/>
      <c r="I196">
        <f t="shared" si="6"/>
        <v>0</v>
      </c>
      <c r="K196">
        <f t="shared" ref="K196:K253" si="7">C195*I195</f>
        <v>0</v>
      </c>
    </row>
    <row r="197" spans="1:11" ht="18.75" customHeight="1" x14ac:dyDescent="0.3">
      <c r="A197" s="27" t="s">
        <v>549</v>
      </c>
      <c r="B197" s="26" t="s">
        <v>550</v>
      </c>
      <c r="C197" s="36"/>
      <c r="D197" s="28" t="s">
        <v>821</v>
      </c>
      <c r="E197" s="28" t="s">
        <v>180</v>
      </c>
      <c r="F197" s="26" t="s">
        <v>825</v>
      </c>
      <c r="G197" s="179" t="s">
        <v>859</v>
      </c>
      <c r="I197">
        <f t="shared" si="6"/>
        <v>1</v>
      </c>
      <c r="K197">
        <f t="shared" si="7"/>
        <v>0</v>
      </c>
    </row>
    <row r="198" spans="1:11" ht="18.75" customHeight="1" x14ac:dyDescent="0.3">
      <c r="A198" s="27" t="s">
        <v>551</v>
      </c>
      <c r="B198" s="26" t="s">
        <v>552</v>
      </c>
      <c r="C198" s="36"/>
      <c r="D198" s="28" t="s">
        <v>674</v>
      </c>
      <c r="E198" s="28" t="s">
        <v>823</v>
      </c>
      <c r="F198" s="26" t="s">
        <v>824</v>
      </c>
      <c r="G198" s="178"/>
      <c r="I198">
        <f t="shared" si="6"/>
        <v>0</v>
      </c>
      <c r="K198">
        <f t="shared" si="7"/>
        <v>0</v>
      </c>
    </row>
    <row r="199" spans="1:11" ht="18.75" customHeight="1" x14ac:dyDescent="0.3">
      <c r="A199" s="27" t="s">
        <v>553</v>
      </c>
      <c r="B199" s="26" t="s">
        <v>554</v>
      </c>
      <c r="C199" s="36"/>
      <c r="D199" s="28" t="s">
        <v>821</v>
      </c>
      <c r="E199" s="28" t="s">
        <v>212</v>
      </c>
      <c r="F199" s="26" t="s">
        <v>824</v>
      </c>
      <c r="G199" s="179" t="s">
        <v>859</v>
      </c>
      <c r="I199">
        <f t="shared" si="6"/>
        <v>1</v>
      </c>
      <c r="K199">
        <f t="shared" si="7"/>
        <v>0</v>
      </c>
    </row>
    <row r="200" spans="1:11" ht="18.75" customHeight="1" x14ac:dyDescent="0.3">
      <c r="A200" s="27" t="s">
        <v>555</v>
      </c>
      <c r="B200" s="26" t="s">
        <v>556</v>
      </c>
      <c r="C200" s="36"/>
      <c r="D200" s="28" t="s">
        <v>821</v>
      </c>
      <c r="E200" s="28" t="s">
        <v>190</v>
      </c>
      <c r="F200" s="26" t="s">
        <v>825</v>
      </c>
      <c r="G200" s="178"/>
      <c r="I200">
        <f t="shared" si="6"/>
        <v>1</v>
      </c>
      <c r="K200">
        <f t="shared" si="7"/>
        <v>0</v>
      </c>
    </row>
    <row r="201" spans="1:11" ht="18.75" customHeight="1" x14ac:dyDescent="0.3">
      <c r="A201" s="27" t="s">
        <v>557</v>
      </c>
      <c r="B201" s="26" t="s">
        <v>558</v>
      </c>
      <c r="C201" s="36"/>
      <c r="D201" s="28" t="s">
        <v>674</v>
      </c>
      <c r="E201" s="28" t="s">
        <v>168</v>
      </c>
      <c r="F201" s="26" t="s">
        <v>824</v>
      </c>
      <c r="G201" s="179" t="s">
        <v>859</v>
      </c>
      <c r="I201">
        <f t="shared" si="6"/>
        <v>1</v>
      </c>
      <c r="K201">
        <f t="shared" si="7"/>
        <v>0</v>
      </c>
    </row>
    <row r="202" spans="1:11" ht="18.75" customHeight="1" x14ac:dyDescent="0.3">
      <c r="A202" s="27" t="s">
        <v>559</v>
      </c>
      <c r="B202" s="26" t="s">
        <v>560</v>
      </c>
      <c r="C202" s="36"/>
      <c r="D202" s="28" t="s">
        <v>818</v>
      </c>
      <c r="E202" s="28" t="s">
        <v>158</v>
      </c>
      <c r="F202" s="26" t="s">
        <v>824</v>
      </c>
      <c r="G202" s="178"/>
      <c r="I202">
        <f t="shared" si="6"/>
        <v>0</v>
      </c>
      <c r="K202">
        <f t="shared" si="7"/>
        <v>0</v>
      </c>
    </row>
    <row r="203" spans="1:11" ht="18.75" customHeight="1" x14ac:dyDescent="0.3">
      <c r="A203" s="27" t="s">
        <v>561</v>
      </c>
      <c r="B203" s="26" t="s">
        <v>562</v>
      </c>
      <c r="C203" s="36"/>
      <c r="D203" s="28" t="s">
        <v>821</v>
      </c>
      <c r="E203" s="28" t="s">
        <v>212</v>
      </c>
      <c r="F203" s="26" t="s">
        <v>824</v>
      </c>
      <c r="G203" s="178"/>
      <c r="I203">
        <f t="shared" si="6"/>
        <v>0</v>
      </c>
      <c r="K203">
        <f t="shared" si="7"/>
        <v>0</v>
      </c>
    </row>
    <row r="204" spans="1:11" ht="18.75" customHeight="1" x14ac:dyDescent="0.3">
      <c r="A204" s="27" t="s">
        <v>563</v>
      </c>
      <c r="B204" s="26" t="s">
        <v>564</v>
      </c>
      <c r="C204" s="36"/>
      <c r="D204" s="28" t="s">
        <v>672</v>
      </c>
      <c r="E204" s="28" t="s">
        <v>820</v>
      </c>
      <c r="F204" s="26" t="s">
        <v>824</v>
      </c>
      <c r="G204" s="178"/>
      <c r="I204">
        <f t="shared" si="6"/>
        <v>0</v>
      </c>
      <c r="K204">
        <f t="shared" si="7"/>
        <v>0</v>
      </c>
    </row>
    <row r="205" spans="1:11" ht="18.75" customHeight="1" x14ac:dyDescent="0.3">
      <c r="A205" s="27" t="s">
        <v>565</v>
      </c>
      <c r="B205" s="26" t="s">
        <v>566</v>
      </c>
      <c r="C205" s="36"/>
      <c r="D205" s="28" t="s">
        <v>821</v>
      </c>
      <c r="E205" s="28" t="s">
        <v>212</v>
      </c>
      <c r="F205" s="26" t="s">
        <v>824</v>
      </c>
      <c r="G205" s="178"/>
      <c r="I205">
        <f t="shared" si="6"/>
        <v>0</v>
      </c>
      <c r="K205">
        <f t="shared" si="7"/>
        <v>0</v>
      </c>
    </row>
    <row r="206" spans="1:11" ht="18.75" customHeight="1" x14ac:dyDescent="0.3">
      <c r="A206" s="27" t="s">
        <v>567</v>
      </c>
      <c r="B206" s="26" t="s">
        <v>568</v>
      </c>
      <c r="C206" s="36"/>
      <c r="D206" s="28" t="s">
        <v>818</v>
      </c>
      <c r="E206" s="28" t="s">
        <v>819</v>
      </c>
      <c r="F206" s="26" t="s">
        <v>825</v>
      </c>
      <c r="G206" s="178"/>
      <c r="I206">
        <f t="shared" si="6"/>
        <v>1</v>
      </c>
      <c r="K206">
        <f t="shared" si="7"/>
        <v>0</v>
      </c>
    </row>
    <row r="207" spans="1:11" ht="18.75" customHeight="1" x14ac:dyDescent="0.3">
      <c r="A207" s="27" t="s">
        <v>569</v>
      </c>
      <c r="B207" s="26" t="s">
        <v>570</v>
      </c>
      <c r="C207" s="36"/>
      <c r="D207" s="28" t="s">
        <v>818</v>
      </c>
      <c r="E207" s="28" t="s">
        <v>193</v>
      </c>
      <c r="F207" s="26" t="s">
        <v>824</v>
      </c>
      <c r="G207" s="178"/>
      <c r="I207">
        <f t="shared" si="6"/>
        <v>0</v>
      </c>
      <c r="K207">
        <f t="shared" si="7"/>
        <v>0</v>
      </c>
    </row>
    <row r="208" spans="1:11" ht="18.75" customHeight="1" x14ac:dyDescent="0.3">
      <c r="A208" s="27" t="s">
        <v>571</v>
      </c>
      <c r="B208" s="26" t="s">
        <v>572</v>
      </c>
      <c r="C208" s="36"/>
      <c r="D208" s="28" t="s">
        <v>674</v>
      </c>
      <c r="E208" s="28" t="s">
        <v>168</v>
      </c>
      <c r="F208" s="26" t="s">
        <v>824</v>
      </c>
      <c r="G208" s="178"/>
      <c r="I208">
        <f t="shared" si="6"/>
        <v>0</v>
      </c>
      <c r="K208">
        <f t="shared" si="7"/>
        <v>0</v>
      </c>
    </row>
    <row r="209" spans="1:11" ht="18.75" customHeight="1" x14ac:dyDescent="0.3">
      <c r="A209" s="27" t="s">
        <v>573</v>
      </c>
      <c r="B209" s="26" t="s">
        <v>574</v>
      </c>
      <c r="C209" s="36"/>
      <c r="D209" s="28" t="s">
        <v>673</v>
      </c>
      <c r="E209" s="28" t="s">
        <v>345</v>
      </c>
      <c r="F209" s="26" t="s">
        <v>824</v>
      </c>
      <c r="G209" s="178"/>
      <c r="I209">
        <f t="shared" si="6"/>
        <v>0</v>
      </c>
      <c r="K209">
        <f t="shared" si="7"/>
        <v>0</v>
      </c>
    </row>
    <row r="210" spans="1:11" ht="18.75" customHeight="1" x14ac:dyDescent="0.3">
      <c r="A210" s="27" t="s">
        <v>575</v>
      </c>
      <c r="B210" s="26" t="s">
        <v>576</v>
      </c>
      <c r="C210" s="36"/>
      <c r="D210" s="28" t="s">
        <v>818</v>
      </c>
      <c r="E210" s="28" t="s">
        <v>819</v>
      </c>
      <c r="F210" s="26" t="s">
        <v>825</v>
      </c>
      <c r="G210" s="178"/>
      <c r="I210">
        <f t="shared" si="6"/>
        <v>1</v>
      </c>
      <c r="K210">
        <f t="shared" si="7"/>
        <v>0</v>
      </c>
    </row>
    <row r="211" spans="1:11" ht="18.75" customHeight="1" x14ac:dyDescent="0.3">
      <c r="A211" s="27" t="s">
        <v>577</v>
      </c>
      <c r="B211" s="26" t="s">
        <v>578</v>
      </c>
      <c r="C211" s="36"/>
      <c r="D211" s="28" t="s">
        <v>821</v>
      </c>
      <c r="E211" s="28" t="s">
        <v>180</v>
      </c>
      <c r="F211" s="26" t="s">
        <v>824</v>
      </c>
      <c r="G211" s="179" t="s">
        <v>859</v>
      </c>
      <c r="I211">
        <f t="shared" si="6"/>
        <v>1</v>
      </c>
      <c r="K211">
        <f t="shared" si="7"/>
        <v>0</v>
      </c>
    </row>
    <row r="212" spans="1:11" ht="18.75" customHeight="1" x14ac:dyDescent="0.3">
      <c r="A212" s="27" t="s">
        <v>579</v>
      </c>
      <c r="B212" s="26" t="s">
        <v>580</v>
      </c>
      <c r="C212" s="36"/>
      <c r="D212" s="28" t="s">
        <v>818</v>
      </c>
      <c r="E212" s="28" t="s">
        <v>819</v>
      </c>
      <c r="F212" s="26" t="s">
        <v>824</v>
      </c>
      <c r="G212" s="178"/>
      <c r="I212">
        <f t="shared" si="6"/>
        <v>0</v>
      </c>
      <c r="K212">
        <f t="shared" si="7"/>
        <v>0</v>
      </c>
    </row>
    <row r="213" spans="1:11" ht="18.75" customHeight="1" x14ac:dyDescent="0.3">
      <c r="A213" s="27" t="s">
        <v>581</v>
      </c>
      <c r="B213" s="26" t="s">
        <v>582</v>
      </c>
      <c r="C213" s="36"/>
      <c r="D213" s="28" t="s">
        <v>674</v>
      </c>
      <c r="E213" s="28" t="s">
        <v>168</v>
      </c>
      <c r="F213" s="26" t="s">
        <v>824</v>
      </c>
      <c r="G213" s="178"/>
      <c r="I213">
        <f t="shared" si="6"/>
        <v>0</v>
      </c>
      <c r="K213">
        <f t="shared" si="7"/>
        <v>0</v>
      </c>
    </row>
    <row r="214" spans="1:11" ht="18.75" customHeight="1" x14ac:dyDescent="0.3">
      <c r="A214" s="27" t="s">
        <v>583</v>
      </c>
      <c r="B214" s="26" t="s">
        <v>584</v>
      </c>
      <c r="C214" s="36"/>
      <c r="D214" s="28" t="s">
        <v>674</v>
      </c>
      <c r="E214" s="28" t="s">
        <v>823</v>
      </c>
      <c r="F214" s="26" t="s">
        <v>824</v>
      </c>
      <c r="G214" s="178"/>
      <c r="I214">
        <f t="shared" si="6"/>
        <v>0</v>
      </c>
      <c r="K214">
        <f t="shared" si="7"/>
        <v>0</v>
      </c>
    </row>
    <row r="215" spans="1:11" ht="18.75" customHeight="1" x14ac:dyDescent="0.3">
      <c r="A215" s="27" t="s">
        <v>585</v>
      </c>
      <c r="B215" s="26" t="s">
        <v>586</v>
      </c>
      <c r="C215" s="36"/>
      <c r="D215" s="28" t="s">
        <v>674</v>
      </c>
      <c r="E215" s="28" t="s">
        <v>168</v>
      </c>
      <c r="F215" s="26" t="s">
        <v>824</v>
      </c>
      <c r="G215" s="178"/>
      <c r="I215">
        <f t="shared" si="6"/>
        <v>0</v>
      </c>
      <c r="K215">
        <f t="shared" si="7"/>
        <v>0</v>
      </c>
    </row>
    <row r="216" spans="1:11" ht="18.75" customHeight="1" x14ac:dyDescent="0.3">
      <c r="A216" s="27" t="s">
        <v>587</v>
      </c>
      <c r="B216" s="26" t="s">
        <v>588</v>
      </c>
      <c r="C216" s="36"/>
      <c r="D216" s="28" t="s">
        <v>674</v>
      </c>
      <c r="E216" s="28" t="s">
        <v>823</v>
      </c>
      <c r="F216" s="26" t="s">
        <v>825</v>
      </c>
      <c r="G216" s="178"/>
      <c r="I216">
        <f t="shared" si="6"/>
        <v>1</v>
      </c>
      <c r="K216">
        <f t="shared" si="7"/>
        <v>0</v>
      </c>
    </row>
    <row r="217" spans="1:11" ht="18.75" customHeight="1" x14ac:dyDescent="0.3">
      <c r="A217" s="27" t="s">
        <v>589</v>
      </c>
      <c r="B217" s="26" t="s">
        <v>590</v>
      </c>
      <c r="C217" s="36"/>
      <c r="D217" s="28" t="s">
        <v>674</v>
      </c>
      <c r="E217" s="28" t="s">
        <v>168</v>
      </c>
      <c r="F217" s="26" t="s">
        <v>824</v>
      </c>
      <c r="G217" s="178"/>
      <c r="I217">
        <f t="shared" si="6"/>
        <v>0</v>
      </c>
      <c r="K217">
        <f t="shared" si="7"/>
        <v>0</v>
      </c>
    </row>
    <row r="218" spans="1:11" ht="18.75" customHeight="1" x14ac:dyDescent="0.3">
      <c r="A218" s="27" t="s">
        <v>591</v>
      </c>
      <c r="B218" s="26" t="s">
        <v>592</v>
      </c>
      <c r="C218" s="36"/>
      <c r="D218" s="28" t="s">
        <v>818</v>
      </c>
      <c r="E218" s="28" t="s">
        <v>168</v>
      </c>
      <c r="F218" s="26" t="s">
        <v>824</v>
      </c>
      <c r="G218" s="178"/>
      <c r="I218">
        <f t="shared" si="6"/>
        <v>0</v>
      </c>
      <c r="K218">
        <f t="shared" si="7"/>
        <v>0</v>
      </c>
    </row>
    <row r="219" spans="1:11" ht="18.75" customHeight="1" x14ac:dyDescent="0.3">
      <c r="A219" s="27" t="s">
        <v>593</v>
      </c>
      <c r="B219" s="26" t="s">
        <v>594</v>
      </c>
      <c r="C219" s="36"/>
      <c r="D219" s="28" t="s">
        <v>674</v>
      </c>
      <c r="E219" s="28" t="s">
        <v>168</v>
      </c>
      <c r="F219" s="26" t="s">
        <v>825</v>
      </c>
      <c r="G219" s="179" t="s">
        <v>859</v>
      </c>
      <c r="I219">
        <f t="shared" si="6"/>
        <v>1</v>
      </c>
      <c r="K219">
        <f t="shared" si="7"/>
        <v>0</v>
      </c>
    </row>
    <row r="220" spans="1:11" ht="18.75" customHeight="1" x14ac:dyDescent="0.3">
      <c r="A220" s="27" t="s">
        <v>595</v>
      </c>
      <c r="B220" s="26" t="s">
        <v>596</v>
      </c>
      <c r="C220" s="36"/>
      <c r="D220" s="28" t="s">
        <v>672</v>
      </c>
      <c r="E220" s="28" t="s">
        <v>820</v>
      </c>
      <c r="F220" s="26" t="s">
        <v>824</v>
      </c>
      <c r="G220" s="178"/>
      <c r="I220">
        <f t="shared" si="6"/>
        <v>0</v>
      </c>
      <c r="K220">
        <f t="shared" si="7"/>
        <v>0</v>
      </c>
    </row>
    <row r="221" spans="1:11" ht="18.75" customHeight="1" x14ac:dyDescent="0.3">
      <c r="A221" s="27" t="s">
        <v>597</v>
      </c>
      <c r="B221" s="26" t="s">
        <v>598</v>
      </c>
      <c r="C221" s="36"/>
      <c r="D221" s="28" t="s">
        <v>818</v>
      </c>
      <c r="E221" s="28" t="s">
        <v>819</v>
      </c>
      <c r="F221" s="26" t="s">
        <v>824</v>
      </c>
      <c r="G221" s="178"/>
      <c r="I221">
        <f t="shared" si="6"/>
        <v>0</v>
      </c>
      <c r="K221">
        <f t="shared" si="7"/>
        <v>0</v>
      </c>
    </row>
    <row r="222" spans="1:11" ht="18.75" customHeight="1" x14ac:dyDescent="0.3">
      <c r="A222" s="27" t="s">
        <v>599</v>
      </c>
      <c r="B222" s="26" t="s">
        <v>600</v>
      </c>
      <c r="C222" s="36"/>
      <c r="D222" s="28" t="s">
        <v>671</v>
      </c>
      <c r="E222" s="28" t="s">
        <v>171</v>
      </c>
      <c r="F222" s="26" t="s">
        <v>824</v>
      </c>
      <c r="G222" s="178"/>
      <c r="I222">
        <f t="shared" si="6"/>
        <v>0</v>
      </c>
      <c r="K222">
        <f t="shared" si="7"/>
        <v>0</v>
      </c>
    </row>
    <row r="223" spans="1:11" ht="18.75" customHeight="1" x14ac:dyDescent="0.3">
      <c r="A223" s="27" t="s">
        <v>601</v>
      </c>
      <c r="B223" s="26" t="s">
        <v>602</v>
      </c>
      <c r="C223" s="36"/>
      <c r="D223" s="28" t="s">
        <v>671</v>
      </c>
      <c r="E223" s="28" t="s">
        <v>171</v>
      </c>
      <c r="F223" s="26" t="s">
        <v>824</v>
      </c>
      <c r="G223" s="178"/>
      <c r="I223">
        <f t="shared" si="6"/>
        <v>0</v>
      </c>
      <c r="K223">
        <f t="shared" si="7"/>
        <v>0</v>
      </c>
    </row>
    <row r="224" spans="1:11" ht="18.75" customHeight="1" x14ac:dyDescent="0.3">
      <c r="A224" s="27" t="s">
        <v>603</v>
      </c>
      <c r="B224" s="26" t="s">
        <v>604</v>
      </c>
      <c r="C224" s="36"/>
      <c r="D224" s="28" t="s">
        <v>674</v>
      </c>
      <c r="E224" s="28" t="s">
        <v>823</v>
      </c>
      <c r="F224" s="26" t="s">
        <v>825</v>
      </c>
      <c r="G224" s="178"/>
      <c r="I224">
        <f t="shared" si="6"/>
        <v>1</v>
      </c>
      <c r="K224">
        <f t="shared" si="7"/>
        <v>0</v>
      </c>
    </row>
    <row r="225" spans="1:11" ht="18.75" customHeight="1" x14ac:dyDescent="0.3">
      <c r="A225" s="27" t="s">
        <v>605</v>
      </c>
      <c r="B225" s="26" t="s">
        <v>606</v>
      </c>
      <c r="C225" s="36"/>
      <c r="D225" s="28" t="s">
        <v>821</v>
      </c>
      <c r="E225" s="28" t="s">
        <v>212</v>
      </c>
      <c r="F225" s="26" t="s">
        <v>824</v>
      </c>
      <c r="G225" s="178"/>
      <c r="I225">
        <f t="shared" si="6"/>
        <v>0</v>
      </c>
      <c r="K225">
        <f t="shared" si="7"/>
        <v>0</v>
      </c>
    </row>
    <row r="226" spans="1:11" ht="18.75" customHeight="1" x14ac:dyDescent="0.3">
      <c r="A226" s="27" t="s">
        <v>607</v>
      </c>
      <c r="B226" s="26" t="s">
        <v>608</v>
      </c>
      <c r="C226" s="36"/>
      <c r="D226" s="28" t="s">
        <v>821</v>
      </c>
      <c r="E226" s="28" t="s">
        <v>190</v>
      </c>
      <c r="F226" s="26" t="s">
        <v>825</v>
      </c>
      <c r="G226" s="178"/>
      <c r="I226">
        <f t="shared" si="6"/>
        <v>1</v>
      </c>
      <c r="K226">
        <f t="shared" si="7"/>
        <v>0</v>
      </c>
    </row>
    <row r="227" spans="1:11" ht="18.75" customHeight="1" x14ac:dyDescent="0.3">
      <c r="A227" s="27" t="s">
        <v>609</v>
      </c>
      <c r="B227" s="26" t="s">
        <v>610</v>
      </c>
      <c r="C227" s="36"/>
      <c r="D227" s="28" t="s">
        <v>818</v>
      </c>
      <c r="E227" s="28" t="s">
        <v>819</v>
      </c>
      <c r="F227" s="26" t="s">
        <v>824</v>
      </c>
      <c r="G227" s="178"/>
      <c r="I227">
        <f t="shared" si="6"/>
        <v>0</v>
      </c>
      <c r="K227">
        <f t="shared" si="7"/>
        <v>0</v>
      </c>
    </row>
    <row r="228" spans="1:11" ht="18.75" customHeight="1" x14ac:dyDescent="0.3">
      <c r="A228" s="27" t="s">
        <v>611</v>
      </c>
      <c r="B228" s="26" t="s">
        <v>612</v>
      </c>
      <c r="C228" s="36"/>
      <c r="D228" s="28" t="s">
        <v>672</v>
      </c>
      <c r="E228" s="28" t="s">
        <v>820</v>
      </c>
      <c r="F228" s="26" t="s">
        <v>824</v>
      </c>
      <c r="G228" s="178"/>
      <c r="I228">
        <f t="shared" si="6"/>
        <v>0</v>
      </c>
      <c r="K228">
        <f t="shared" si="7"/>
        <v>0</v>
      </c>
    </row>
    <row r="229" spans="1:11" ht="18.75" customHeight="1" x14ac:dyDescent="0.3">
      <c r="A229" s="27" t="s">
        <v>613</v>
      </c>
      <c r="B229" s="26" t="s">
        <v>614</v>
      </c>
      <c r="C229" s="36"/>
      <c r="D229" s="28" t="s">
        <v>671</v>
      </c>
      <c r="E229" s="28" t="s">
        <v>176</v>
      </c>
      <c r="F229" s="26" t="s">
        <v>824</v>
      </c>
      <c r="G229" s="179" t="s">
        <v>859</v>
      </c>
      <c r="I229">
        <f t="shared" si="6"/>
        <v>1</v>
      </c>
      <c r="K229">
        <f t="shared" si="7"/>
        <v>0</v>
      </c>
    </row>
    <row r="230" spans="1:11" ht="18.75" customHeight="1" x14ac:dyDescent="0.3">
      <c r="A230" s="27" t="s">
        <v>615</v>
      </c>
      <c r="B230" s="26" t="s">
        <v>616</v>
      </c>
      <c r="C230" s="36"/>
      <c r="D230" s="28" t="s">
        <v>821</v>
      </c>
      <c r="E230" s="28" t="s">
        <v>212</v>
      </c>
      <c r="F230" s="26" t="s">
        <v>825</v>
      </c>
      <c r="G230" s="179" t="s">
        <v>859</v>
      </c>
      <c r="I230">
        <f t="shared" si="6"/>
        <v>1</v>
      </c>
      <c r="K230">
        <f t="shared" si="7"/>
        <v>0</v>
      </c>
    </row>
    <row r="231" spans="1:11" ht="18.75" customHeight="1" x14ac:dyDescent="0.3">
      <c r="A231" s="27" t="s">
        <v>617</v>
      </c>
      <c r="B231" s="26" t="s">
        <v>618</v>
      </c>
      <c r="C231" s="36"/>
      <c r="D231" s="28" t="s">
        <v>672</v>
      </c>
      <c r="E231" s="28" t="s">
        <v>820</v>
      </c>
      <c r="F231" s="26" t="s">
        <v>824</v>
      </c>
      <c r="G231" s="178"/>
      <c r="I231">
        <f t="shared" si="6"/>
        <v>0</v>
      </c>
      <c r="K231">
        <f t="shared" si="7"/>
        <v>0</v>
      </c>
    </row>
    <row r="232" spans="1:11" ht="18.75" customHeight="1" x14ac:dyDescent="0.3">
      <c r="A232" s="27" t="s">
        <v>619</v>
      </c>
      <c r="B232" s="26" t="s">
        <v>620</v>
      </c>
      <c r="C232" s="36"/>
      <c r="D232" s="28" t="s">
        <v>674</v>
      </c>
      <c r="E232" s="28" t="s">
        <v>168</v>
      </c>
      <c r="F232" s="26" t="s">
        <v>824</v>
      </c>
      <c r="G232" s="178"/>
      <c r="I232">
        <f t="shared" si="6"/>
        <v>0</v>
      </c>
      <c r="K232">
        <f t="shared" si="7"/>
        <v>0</v>
      </c>
    </row>
    <row r="233" spans="1:11" ht="18.75" customHeight="1" x14ac:dyDescent="0.3">
      <c r="A233" s="27" t="s">
        <v>621</v>
      </c>
      <c r="B233" s="26" t="s">
        <v>622</v>
      </c>
      <c r="C233" s="36"/>
      <c r="D233" s="28" t="s">
        <v>821</v>
      </c>
      <c r="E233" s="28" t="s">
        <v>212</v>
      </c>
      <c r="F233" s="26" t="s">
        <v>824</v>
      </c>
      <c r="G233" s="179" t="s">
        <v>859</v>
      </c>
      <c r="I233">
        <f t="shared" si="6"/>
        <v>1</v>
      </c>
      <c r="K233">
        <f t="shared" si="7"/>
        <v>0</v>
      </c>
    </row>
    <row r="234" spans="1:11" ht="18.75" customHeight="1" x14ac:dyDescent="0.3">
      <c r="A234" s="27" t="s">
        <v>623</v>
      </c>
      <c r="B234" s="26" t="s">
        <v>624</v>
      </c>
      <c r="C234" s="36"/>
      <c r="D234" s="28" t="s">
        <v>821</v>
      </c>
      <c r="E234" s="28" t="s">
        <v>212</v>
      </c>
      <c r="F234" s="26" t="s">
        <v>824</v>
      </c>
      <c r="G234" s="178"/>
      <c r="I234">
        <f t="shared" si="6"/>
        <v>0</v>
      </c>
      <c r="K234">
        <f t="shared" si="7"/>
        <v>0</v>
      </c>
    </row>
    <row r="235" spans="1:11" ht="18.75" customHeight="1" x14ac:dyDescent="0.3">
      <c r="A235" s="27" t="s">
        <v>625</v>
      </c>
      <c r="B235" s="26" t="s">
        <v>626</v>
      </c>
      <c r="C235" s="36"/>
      <c r="D235" s="28" t="s">
        <v>672</v>
      </c>
      <c r="E235" s="28" t="s">
        <v>820</v>
      </c>
      <c r="F235" s="26" t="s">
        <v>824</v>
      </c>
      <c r="G235" s="178"/>
      <c r="I235">
        <f t="shared" si="6"/>
        <v>0</v>
      </c>
      <c r="K235">
        <f t="shared" si="7"/>
        <v>0</v>
      </c>
    </row>
    <row r="236" spans="1:11" ht="18.75" customHeight="1" x14ac:dyDescent="0.3">
      <c r="A236" s="27" t="s">
        <v>627</v>
      </c>
      <c r="B236" s="26" t="s">
        <v>628</v>
      </c>
      <c r="C236" s="36"/>
      <c r="D236" s="28" t="s">
        <v>672</v>
      </c>
      <c r="E236" s="28" t="s">
        <v>820</v>
      </c>
      <c r="F236" s="26" t="s">
        <v>824</v>
      </c>
      <c r="G236" s="178"/>
      <c r="I236">
        <f t="shared" si="6"/>
        <v>0</v>
      </c>
      <c r="K236">
        <f t="shared" si="7"/>
        <v>0</v>
      </c>
    </row>
    <row r="237" spans="1:11" ht="18.75" customHeight="1" x14ac:dyDescent="0.3">
      <c r="A237" s="27" t="s">
        <v>629</v>
      </c>
      <c r="B237" s="26" t="s">
        <v>630</v>
      </c>
      <c r="C237" s="36"/>
      <c r="D237" s="28" t="s">
        <v>674</v>
      </c>
      <c r="E237" s="28" t="s">
        <v>823</v>
      </c>
      <c r="F237" s="26" t="s">
        <v>824</v>
      </c>
      <c r="G237" s="178"/>
      <c r="I237">
        <f t="shared" si="6"/>
        <v>0</v>
      </c>
      <c r="K237">
        <f t="shared" si="7"/>
        <v>0</v>
      </c>
    </row>
    <row r="238" spans="1:11" ht="18.75" customHeight="1" x14ac:dyDescent="0.3">
      <c r="A238" s="27" t="s">
        <v>631</v>
      </c>
      <c r="B238" s="26" t="s">
        <v>632</v>
      </c>
      <c r="C238" s="36"/>
      <c r="D238" s="28" t="s">
        <v>818</v>
      </c>
      <c r="E238" s="28" t="s">
        <v>819</v>
      </c>
      <c r="F238" s="26" t="s">
        <v>824</v>
      </c>
      <c r="G238" s="178"/>
      <c r="I238">
        <f t="shared" si="6"/>
        <v>0</v>
      </c>
      <c r="K238">
        <f t="shared" si="7"/>
        <v>0</v>
      </c>
    </row>
    <row r="239" spans="1:11" ht="18.75" customHeight="1" x14ac:dyDescent="0.3">
      <c r="A239" s="27" t="s">
        <v>633</v>
      </c>
      <c r="B239" s="26" t="s">
        <v>634</v>
      </c>
      <c r="C239" s="36"/>
      <c r="D239" s="28" t="s">
        <v>672</v>
      </c>
      <c r="E239" s="28" t="s">
        <v>820</v>
      </c>
      <c r="F239" s="26" t="s">
        <v>824</v>
      </c>
      <c r="G239" s="178"/>
      <c r="I239">
        <f t="shared" si="6"/>
        <v>0</v>
      </c>
      <c r="K239">
        <f t="shared" si="7"/>
        <v>0</v>
      </c>
    </row>
    <row r="240" spans="1:11" ht="18.75" customHeight="1" x14ac:dyDescent="0.3">
      <c r="A240" s="27" t="s">
        <v>635</v>
      </c>
      <c r="B240" s="26" t="s">
        <v>636</v>
      </c>
      <c r="C240" s="36"/>
      <c r="D240" s="28" t="s">
        <v>672</v>
      </c>
      <c r="E240" s="28" t="s">
        <v>820</v>
      </c>
      <c r="F240" s="26" t="s">
        <v>824</v>
      </c>
      <c r="G240" s="178"/>
      <c r="I240">
        <f t="shared" si="6"/>
        <v>0</v>
      </c>
      <c r="K240">
        <f t="shared" si="7"/>
        <v>0</v>
      </c>
    </row>
    <row r="241" spans="1:11" ht="18.75" customHeight="1" x14ac:dyDescent="0.3">
      <c r="A241" s="27" t="s">
        <v>637</v>
      </c>
      <c r="B241" s="26" t="s">
        <v>638</v>
      </c>
      <c r="C241" s="36"/>
      <c r="D241" s="28" t="s">
        <v>818</v>
      </c>
      <c r="E241" s="28" t="s">
        <v>168</v>
      </c>
      <c r="F241" s="26" t="s">
        <v>825</v>
      </c>
      <c r="G241" s="180" t="s">
        <v>859</v>
      </c>
      <c r="I241">
        <f t="shared" si="6"/>
        <v>1</v>
      </c>
      <c r="K241">
        <f t="shared" si="7"/>
        <v>0</v>
      </c>
    </row>
    <row r="242" spans="1:11" ht="18.75" customHeight="1" x14ac:dyDescent="0.3">
      <c r="A242" s="27" t="s">
        <v>639</v>
      </c>
      <c r="B242" s="26" t="s">
        <v>640</v>
      </c>
      <c r="C242" s="36"/>
      <c r="D242" s="28" t="s">
        <v>672</v>
      </c>
      <c r="E242" s="28" t="s">
        <v>820</v>
      </c>
      <c r="F242" s="26" t="s">
        <v>824</v>
      </c>
      <c r="G242" s="178"/>
      <c r="I242">
        <f t="shared" si="6"/>
        <v>0</v>
      </c>
      <c r="K242">
        <f t="shared" si="7"/>
        <v>0</v>
      </c>
    </row>
    <row r="243" spans="1:11" ht="18.75" customHeight="1" x14ac:dyDescent="0.3">
      <c r="A243" s="27" t="s">
        <v>641</v>
      </c>
      <c r="B243" s="26" t="s">
        <v>642</v>
      </c>
      <c r="C243" s="36"/>
      <c r="D243" s="28" t="s">
        <v>672</v>
      </c>
      <c r="E243" s="28" t="s">
        <v>820</v>
      </c>
      <c r="F243" s="26" t="s">
        <v>824</v>
      </c>
      <c r="G243" s="178"/>
      <c r="I243">
        <f t="shared" si="6"/>
        <v>0</v>
      </c>
      <c r="K243">
        <f t="shared" si="7"/>
        <v>0</v>
      </c>
    </row>
    <row r="244" spans="1:11" ht="18.75" customHeight="1" x14ac:dyDescent="0.3">
      <c r="A244" s="27" t="s">
        <v>643</v>
      </c>
      <c r="B244" s="26" t="s">
        <v>644</v>
      </c>
      <c r="C244" s="36"/>
      <c r="D244" s="28" t="s">
        <v>674</v>
      </c>
      <c r="E244" s="28" t="s">
        <v>823</v>
      </c>
      <c r="F244" s="26" t="s">
        <v>824</v>
      </c>
      <c r="G244" s="178"/>
      <c r="I244">
        <f t="shared" si="6"/>
        <v>0</v>
      </c>
      <c r="K244">
        <f t="shared" si="7"/>
        <v>0</v>
      </c>
    </row>
    <row r="245" spans="1:11" ht="18.75" customHeight="1" x14ac:dyDescent="0.3">
      <c r="A245" s="27" t="s">
        <v>645</v>
      </c>
      <c r="B245" s="26" t="s">
        <v>646</v>
      </c>
      <c r="C245" s="36"/>
      <c r="D245" s="28" t="s">
        <v>674</v>
      </c>
      <c r="E245" s="28" t="s">
        <v>823</v>
      </c>
      <c r="F245" s="26" t="s">
        <v>825</v>
      </c>
      <c r="G245" s="178"/>
      <c r="I245">
        <f t="shared" si="6"/>
        <v>1</v>
      </c>
      <c r="K245">
        <f t="shared" si="7"/>
        <v>0</v>
      </c>
    </row>
    <row r="246" spans="1:11" ht="18.75" customHeight="1" x14ac:dyDescent="0.3">
      <c r="A246" s="27" t="s">
        <v>647</v>
      </c>
      <c r="B246" s="26" t="s">
        <v>648</v>
      </c>
      <c r="C246" s="36"/>
      <c r="D246" s="28" t="s">
        <v>671</v>
      </c>
      <c r="E246" s="28" t="s">
        <v>171</v>
      </c>
      <c r="F246" s="26" t="s">
        <v>824</v>
      </c>
      <c r="G246" s="178"/>
      <c r="I246">
        <f t="shared" si="6"/>
        <v>0</v>
      </c>
      <c r="K246">
        <f t="shared" si="7"/>
        <v>0</v>
      </c>
    </row>
    <row r="247" spans="1:11" ht="18.75" customHeight="1" x14ac:dyDescent="0.3">
      <c r="A247" s="27" t="s">
        <v>649</v>
      </c>
      <c r="B247" s="26" t="s">
        <v>650</v>
      </c>
      <c r="C247" s="36"/>
      <c r="D247" s="28" t="s">
        <v>672</v>
      </c>
      <c r="E247" s="28" t="s">
        <v>820</v>
      </c>
      <c r="F247" s="26" t="s">
        <v>824</v>
      </c>
      <c r="G247" s="178"/>
      <c r="I247">
        <f t="shared" si="6"/>
        <v>0</v>
      </c>
      <c r="K247">
        <f t="shared" si="7"/>
        <v>0</v>
      </c>
    </row>
    <row r="248" spans="1:11" ht="18.75" customHeight="1" x14ac:dyDescent="0.3">
      <c r="A248" s="27" t="s">
        <v>651</v>
      </c>
      <c r="B248" s="26" t="s">
        <v>652</v>
      </c>
      <c r="C248" s="36"/>
      <c r="D248" s="28" t="s">
        <v>672</v>
      </c>
      <c r="E248" s="28" t="s">
        <v>820</v>
      </c>
      <c r="F248" s="26" t="s">
        <v>824</v>
      </c>
      <c r="G248" s="178"/>
      <c r="I248">
        <f t="shared" si="6"/>
        <v>0</v>
      </c>
      <c r="K248">
        <f t="shared" si="7"/>
        <v>0</v>
      </c>
    </row>
    <row r="249" spans="1:11" ht="18.75" customHeight="1" x14ac:dyDescent="0.3">
      <c r="A249" s="27" t="s">
        <v>653</v>
      </c>
      <c r="B249" s="26" t="s">
        <v>654</v>
      </c>
      <c r="C249" s="36"/>
      <c r="D249" s="28" t="s">
        <v>818</v>
      </c>
      <c r="E249" s="28" t="s">
        <v>193</v>
      </c>
      <c r="F249" s="26" t="s">
        <v>824</v>
      </c>
      <c r="G249" s="178"/>
      <c r="I249">
        <f t="shared" si="6"/>
        <v>0</v>
      </c>
      <c r="K249">
        <f t="shared" si="7"/>
        <v>0</v>
      </c>
    </row>
    <row r="250" spans="1:11" ht="18.75" customHeight="1" x14ac:dyDescent="0.3">
      <c r="A250" s="27" t="s">
        <v>655</v>
      </c>
      <c r="B250" s="26" t="s">
        <v>656</v>
      </c>
      <c r="C250" s="36"/>
      <c r="D250" s="28" t="s">
        <v>672</v>
      </c>
      <c r="E250" s="28" t="s">
        <v>820</v>
      </c>
      <c r="F250" s="26" t="s">
        <v>824</v>
      </c>
      <c r="G250" s="178"/>
      <c r="I250">
        <f t="shared" si="6"/>
        <v>0</v>
      </c>
      <c r="K250">
        <f t="shared" si="7"/>
        <v>0</v>
      </c>
    </row>
    <row r="251" spans="1:11" ht="18.75" customHeight="1" x14ac:dyDescent="0.3">
      <c r="A251" s="27" t="s">
        <v>657</v>
      </c>
      <c r="B251" s="26" t="s">
        <v>658</v>
      </c>
      <c r="C251" s="36"/>
      <c r="D251" s="28" t="s">
        <v>671</v>
      </c>
      <c r="E251" s="28" t="s">
        <v>171</v>
      </c>
      <c r="F251" s="26" t="s">
        <v>825</v>
      </c>
      <c r="G251" s="178"/>
      <c r="I251">
        <f t="shared" si="6"/>
        <v>1</v>
      </c>
      <c r="K251">
        <f t="shared" si="7"/>
        <v>0</v>
      </c>
    </row>
    <row r="252" spans="1:11" ht="18.75" customHeight="1" x14ac:dyDescent="0.3">
      <c r="A252" s="27" t="s">
        <v>659</v>
      </c>
      <c r="B252" s="26" t="s">
        <v>660</v>
      </c>
      <c r="C252" s="36"/>
      <c r="D252" s="28" t="s">
        <v>821</v>
      </c>
      <c r="E252" s="28" t="s">
        <v>190</v>
      </c>
      <c r="F252" s="26" t="s">
        <v>825</v>
      </c>
      <c r="G252" s="178"/>
      <c r="I252">
        <f t="shared" si="6"/>
        <v>1</v>
      </c>
      <c r="K252">
        <f t="shared" si="7"/>
        <v>0</v>
      </c>
    </row>
    <row r="253" spans="1:11" x14ac:dyDescent="0.3">
      <c r="K253">
        <f t="shared" si="7"/>
        <v>0</v>
      </c>
    </row>
  </sheetData>
  <sheetProtection sheet="1" objects="1" scenarios="1"/>
  <sortState ref="A3:E256">
    <sortCondition ref="B3:B256"/>
  </sortState>
  <mergeCells count="1">
    <mergeCell ref="B1:F1"/>
  </mergeCells>
  <conditionalFormatting sqref="C3:C252">
    <cfRule type="cellIs" dxfId="222" priority="14" operator="equal">
      <formula>0</formula>
    </cfRule>
  </conditionalFormatting>
  <conditionalFormatting sqref="B3 B9:B252 F5:F252">
    <cfRule type="expression" dxfId="221" priority="13">
      <formula>C3=1</formula>
    </cfRule>
  </conditionalFormatting>
  <conditionalFormatting sqref="B4:B8">
    <cfRule type="expression" dxfId="220" priority="12">
      <formula>C4=1</formula>
    </cfRule>
  </conditionalFormatting>
  <conditionalFormatting sqref="D3:E9">
    <cfRule type="expression" dxfId="219" priority="11">
      <formula>E3=1</formula>
    </cfRule>
  </conditionalFormatting>
  <conditionalFormatting sqref="F3">
    <cfRule type="expression" dxfId="218" priority="9">
      <formula>G3=1</formula>
    </cfRule>
  </conditionalFormatting>
  <conditionalFormatting sqref="F2:F1048576 I2">
    <cfRule type="cellIs" dxfId="217" priority="8" operator="equal">
      <formula>"FRAGILES"</formula>
    </cfRule>
  </conditionalFormatting>
  <conditionalFormatting sqref="G5:G252">
    <cfRule type="expression" dxfId="216" priority="4">
      <formula>H5=1</formula>
    </cfRule>
  </conditionalFormatting>
  <conditionalFormatting sqref="G3">
    <cfRule type="expression" dxfId="215" priority="3">
      <formula>H3=1</formula>
    </cfRule>
  </conditionalFormatting>
  <conditionalFormatting sqref="G2:G252">
    <cfRule type="colorScale" priority="1">
      <colorScale>
        <cfvo type="min"/>
        <cfvo type="max"/>
        <color rgb="FFF8696B"/>
        <color rgb="FFFCFCFF"/>
      </colorScale>
    </cfRule>
    <cfRule type="cellIs" dxfId="214" priority="2" operator="equal">
      <formula>"FRAGILES"</formula>
    </cfRule>
  </conditionalFormatting>
  <dataValidations count="1">
    <dataValidation type="list" allowBlank="1" showInputMessage="1" showErrorMessage="1" sqref="C3:C252">
      <formula1>$J$1:$J$1</formula1>
    </dataValidation>
  </dataValidations>
  <hyperlinks>
    <hyperlink ref="G1" location="'Page de garde'!Zone_d_impression" tooltip="Accueil" display="Page 1"/>
    <hyperlink ref="H1" location="Objectifs!Zone_d_impression" tooltip="Objectifs" display="Suivant"/>
  </hyperlink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X1331"/>
  <sheetViews>
    <sheetView showGridLines="0" showRowColHeaders="0" zoomScale="156" zoomScaleNormal="74" workbookViewId="0">
      <pane ySplit="3" topLeftCell="A5" activePane="bottomLeft" state="frozen"/>
      <selection activeCell="D76" sqref="A76:AV78"/>
      <selection pane="bottomLeft" activeCell="D76" sqref="A76:AV78"/>
    </sheetView>
  </sheetViews>
  <sheetFormatPr baseColWidth="10" defaultColWidth="2.6640625" defaultRowHeight="12" customHeight="1" x14ac:dyDescent="0.3"/>
  <cols>
    <col min="48" max="48" width="4" customWidth="1"/>
    <col min="49" max="60" width="0" style="51" hidden="1" customWidth="1"/>
    <col min="61" max="61" width="2.6640625" style="29"/>
    <col min="62" max="414" width="2.6640625" style="19"/>
  </cols>
  <sheetData>
    <row r="1" spans="1:56"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394" t="s">
        <v>134</v>
      </c>
      <c r="AO1" s="395"/>
      <c r="AP1" s="395"/>
      <c r="AQ1" s="395"/>
      <c r="AR1" s="395"/>
      <c r="AS1" s="395"/>
      <c r="AT1" s="395"/>
      <c r="AU1" s="395"/>
      <c r="AV1" s="396"/>
    </row>
    <row r="2" spans="1:56"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397"/>
      <c r="AO2" s="202"/>
      <c r="AP2" s="202"/>
      <c r="AQ2" s="202"/>
      <c r="AR2" s="202"/>
      <c r="AS2" s="202"/>
      <c r="AT2" s="202"/>
      <c r="AU2" s="202"/>
      <c r="AV2" s="398"/>
    </row>
    <row r="3" spans="1:56"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399"/>
      <c r="AO3" s="400"/>
      <c r="AP3" s="400"/>
      <c r="AQ3" s="400"/>
      <c r="AR3" s="400"/>
      <c r="AS3" s="400"/>
      <c r="AT3" s="400"/>
      <c r="AU3" s="400"/>
      <c r="AV3" s="401"/>
    </row>
    <row r="4" spans="1:56" ht="12" customHeight="1" thickTop="1" x14ac:dyDescent="0.3"/>
    <row r="5" spans="1:56" ht="12" customHeight="1" x14ac:dyDescent="0.3">
      <c r="A5" s="197" t="s">
        <v>60</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row>
    <row r="6" spans="1:56" ht="12" customHeight="1" x14ac:dyDescent="0.3">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row>
    <row r="7" spans="1:56" ht="12" customHeight="1" thickBot="1" x14ac:dyDescent="0.3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row>
    <row r="8" spans="1:56" ht="12" customHeight="1" x14ac:dyDescent="0.3">
      <c r="B8" s="335" t="str">
        <f>CONCATENATE(Identification!B10)</f>
        <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7"/>
    </row>
    <row r="9" spans="1:56" ht="12" customHeight="1" x14ac:dyDescent="0.3">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row>
    <row r="10" spans="1:56" ht="12" customHeight="1" x14ac:dyDescent="0.3">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row>
    <row r="11" spans="1:56" ht="12" customHeight="1" x14ac:dyDescent="0.3">
      <c r="B11" s="338"/>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row>
    <row r="12" spans="1:56" ht="12" customHeight="1" thickBot="1" x14ac:dyDescent="0.35">
      <c r="B12" s="341"/>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row>
    <row r="13" spans="1:56" ht="12" customHeight="1" thickBot="1" x14ac:dyDescent="0.35"/>
    <row r="14" spans="1:56" ht="12" customHeight="1" x14ac:dyDescent="0.3">
      <c r="D14" s="207" t="s">
        <v>42</v>
      </c>
      <c r="E14" s="207"/>
      <c r="F14" s="207"/>
      <c r="G14" s="207"/>
      <c r="H14" s="207"/>
      <c r="I14" s="207"/>
      <c r="J14" s="207"/>
      <c r="K14" s="207"/>
      <c r="L14" s="207"/>
      <c r="M14" s="9"/>
      <c r="N14" s="9"/>
      <c r="O14" s="9"/>
      <c r="P14" s="9"/>
      <c r="Q14" s="9"/>
      <c r="R14" s="9"/>
      <c r="S14" s="415" t="s">
        <v>43</v>
      </c>
      <c r="T14" s="416"/>
      <c r="U14" s="416"/>
      <c r="V14" s="416"/>
      <c r="W14" s="416"/>
      <c r="X14" s="417"/>
      <c r="Y14" s="9"/>
      <c r="Z14" s="402"/>
      <c r="AA14" s="402"/>
      <c r="AB14" s="9"/>
      <c r="AC14" s="415" t="s">
        <v>45</v>
      </c>
      <c r="AD14" s="416"/>
      <c r="AE14" s="416"/>
      <c r="AF14" s="416"/>
      <c r="AG14" s="416"/>
      <c r="AH14" s="417"/>
      <c r="AI14" s="9"/>
      <c r="AJ14" s="402"/>
      <c r="AK14" s="402"/>
      <c r="AL14" s="9"/>
      <c r="AM14" s="415" t="s">
        <v>44</v>
      </c>
      <c r="AN14" s="416"/>
      <c r="AO14" s="416"/>
      <c r="AP14" s="416"/>
      <c r="AQ14" s="416"/>
      <c r="AR14" s="417"/>
      <c r="AS14" s="9"/>
      <c r="AT14" s="402"/>
      <c r="AU14" s="402"/>
      <c r="AX14" s="385" t="e">
        <f>VLOOKUP(Z14,Liste!$A:$B,2,FALSE)</f>
        <v>#N/A</v>
      </c>
      <c r="AY14" s="385"/>
      <c r="AZ14" s="385" t="e">
        <f>VLOOKUP(AJ14,Liste!$A:$B,2,FALSE)</f>
        <v>#N/A</v>
      </c>
      <c r="BA14" s="385"/>
      <c r="BB14" s="385" t="e">
        <f>VLOOKUP(AT14,Liste!$A:$B,2,FALSE)</f>
        <v>#N/A</v>
      </c>
      <c r="BC14" s="385"/>
      <c r="BD14" s="52"/>
    </row>
    <row r="15" spans="1:56" ht="12" customHeight="1" thickBot="1" x14ac:dyDescent="0.35">
      <c r="D15" s="207"/>
      <c r="E15" s="207"/>
      <c r="F15" s="207"/>
      <c r="G15" s="207"/>
      <c r="H15" s="207"/>
      <c r="I15" s="207"/>
      <c r="J15" s="207"/>
      <c r="K15" s="207"/>
      <c r="L15" s="207"/>
      <c r="M15" s="9"/>
      <c r="N15" s="9"/>
      <c r="O15" s="9"/>
      <c r="P15" s="9"/>
      <c r="Q15" s="9"/>
      <c r="R15" s="9"/>
      <c r="S15" s="418"/>
      <c r="T15" s="419"/>
      <c r="U15" s="419"/>
      <c r="V15" s="419"/>
      <c r="W15" s="419"/>
      <c r="X15" s="420"/>
      <c r="Y15" s="9"/>
      <c r="Z15" s="402"/>
      <c r="AA15" s="402"/>
      <c r="AB15" s="9"/>
      <c r="AC15" s="418"/>
      <c r="AD15" s="419"/>
      <c r="AE15" s="419"/>
      <c r="AF15" s="419"/>
      <c r="AG15" s="419"/>
      <c r="AH15" s="420"/>
      <c r="AI15" s="9"/>
      <c r="AJ15" s="402"/>
      <c r="AK15" s="402"/>
      <c r="AL15" s="9"/>
      <c r="AM15" s="418"/>
      <c r="AN15" s="419"/>
      <c r="AO15" s="419"/>
      <c r="AP15" s="419"/>
      <c r="AQ15" s="419"/>
      <c r="AR15" s="420"/>
      <c r="AS15" s="9"/>
      <c r="AT15" s="402"/>
      <c r="AU15" s="402"/>
      <c r="AX15" s="385"/>
      <c r="AY15" s="385"/>
      <c r="AZ15" s="385"/>
      <c r="BA15" s="385"/>
      <c r="BB15" s="385"/>
      <c r="BC15" s="385"/>
      <c r="BD15" s="52"/>
    </row>
    <row r="17" spans="1:58" ht="12" customHeight="1" thickBot="1" x14ac:dyDescent="0.35"/>
    <row r="18" spans="1:58" ht="12" customHeight="1" x14ac:dyDescent="0.3">
      <c r="D18" s="207" t="s">
        <v>90</v>
      </c>
      <c r="E18" s="207"/>
      <c r="F18" s="207"/>
      <c r="G18" s="207"/>
      <c r="H18" s="207"/>
      <c r="I18" s="207"/>
      <c r="J18" s="207"/>
      <c r="K18" s="207"/>
      <c r="L18" s="207"/>
      <c r="M18" s="9"/>
      <c r="N18" s="9"/>
      <c r="O18" s="9"/>
      <c r="P18" s="9"/>
      <c r="Q18" s="9"/>
      <c r="R18" s="9"/>
      <c r="S18" s="415" t="s">
        <v>20</v>
      </c>
      <c r="T18" s="416"/>
      <c r="U18" s="416"/>
      <c r="V18" s="416"/>
      <c r="W18" s="416"/>
      <c r="X18" s="417"/>
      <c r="Y18" s="9"/>
      <c r="Z18" s="402"/>
      <c r="AA18" s="402"/>
      <c r="AB18" s="9"/>
      <c r="AC18" s="415" t="s">
        <v>21</v>
      </c>
      <c r="AD18" s="416"/>
      <c r="AE18" s="416"/>
      <c r="AF18" s="416"/>
      <c r="AG18" s="416"/>
      <c r="AH18" s="417"/>
      <c r="AI18" s="9"/>
      <c r="AJ18" s="402"/>
      <c r="AK18" s="402"/>
      <c r="AL18" s="9"/>
      <c r="AM18" s="415" t="s">
        <v>707</v>
      </c>
      <c r="AN18" s="416"/>
      <c r="AO18" s="416"/>
      <c r="AP18" s="416"/>
      <c r="AQ18" s="416"/>
      <c r="AR18" s="417"/>
      <c r="AS18" s="9"/>
      <c r="AT18" s="402"/>
      <c r="AU18" s="402"/>
      <c r="AX18" s="385" t="e">
        <f>VLOOKUP(Z18,Liste!$A:$B,2,FALSE)</f>
        <v>#N/A</v>
      </c>
      <c r="AY18" s="385"/>
      <c r="AZ18" s="385" t="e">
        <f>VLOOKUP(AJ18,Liste!$A:$B,2,FALSE)</f>
        <v>#N/A</v>
      </c>
      <c r="BA18" s="385"/>
      <c r="BB18" s="385" t="e">
        <f>VLOOKUP(AT18,Liste!$A:$B,2,FALSE)</f>
        <v>#N/A</v>
      </c>
      <c r="BC18" s="385"/>
      <c r="BD18" s="52"/>
    </row>
    <row r="19" spans="1:58" ht="12" customHeight="1" thickBot="1" x14ac:dyDescent="0.35">
      <c r="D19" s="207"/>
      <c r="E19" s="207"/>
      <c r="F19" s="207"/>
      <c r="G19" s="207"/>
      <c r="H19" s="207"/>
      <c r="I19" s="207"/>
      <c r="J19" s="207"/>
      <c r="K19" s="207"/>
      <c r="L19" s="207"/>
      <c r="M19" s="9"/>
      <c r="N19" s="9"/>
      <c r="O19" s="9"/>
      <c r="P19" s="9"/>
      <c r="Q19" s="9"/>
      <c r="R19" s="9"/>
      <c r="S19" s="418"/>
      <c r="T19" s="419"/>
      <c r="U19" s="419"/>
      <c r="V19" s="419"/>
      <c r="W19" s="419"/>
      <c r="X19" s="420"/>
      <c r="Y19" s="9"/>
      <c r="Z19" s="402"/>
      <c r="AA19" s="402"/>
      <c r="AB19" s="9"/>
      <c r="AC19" s="418"/>
      <c r="AD19" s="419"/>
      <c r="AE19" s="419"/>
      <c r="AF19" s="419"/>
      <c r="AG19" s="419"/>
      <c r="AH19" s="420"/>
      <c r="AI19" s="9"/>
      <c r="AJ19" s="402"/>
      <c r="AK19" s="402"/>
      <c r="AL19" s="9"/>
      <c r="AM19" s="418"/>
      <c r="AN19" s="419"/>
      <c r="AO19" s="419"/>
      <c r="AP19" s="419"/>
      <c r="AQ19" s="419"/>
      <c r="AR19" s="420"/>
      <c r="AS19" s="9"/>
      <c r="AT19" s="402"/>
      <c r="AU19" s="402"/>
      <c r="AX19" s="385"/>
      <c r="AY19" s="385"/>
      <c r="AZ19" s="385"/>
      <c r="BA19" s="385"/>
      <c r="BB19" s="385"/>
      <c r="BC19" s="385"/>
      <c r="BD19" s="52"/>
    </row>
    <row r="20" spans="1:58" ht="12" customHeight="1" x14ac:dyDescent="0.3">
      <c r="D20" s="50"/>
      <c r="E20" s="50"/>
      <c r="F20" s="50"/>
      <c r="G20" s="50"/>
      <c r="H20" s="50"/>
      <c r="I20" s="50"/>
      <c r="J20" s="50"/>
      <c r="K20" s="50"/>
      <c r="L20" s="50"/>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X20" s="53"/>
      <c r="AY20" s="53"/>
      <c r="AZ20" s="53"/>
      <c r="BA20" s="53"/>
      <c r="BB20" s="53"/>
      <c r="BC20" s="53"/>
      <c r="BD20" s="52"/>
    </row>
    <row r="21" spans="1:58" ht="12" customHeight="1" thickBot="1" x14ac:dyDescent="0.35">
      <c r="L21" s="50"/>
      <c r="AB21" s="9"/>
      <c r="AC21" s="9"/>
      <c r="AD21" s="9"/>
      <c r="AE21" s="9"/>
      <c r="AF21" s="9"/>
      <c r="AG21" s="9"/>
      <c r="AH21" s="9"/>
      <c r="AI21" s="9"/>
      <c r="AJ21" s="9"/>
      <c r="AK21" s="9"/>
      <c r="AL21" s="9"/>
      <c r="AV21" s="9"/>
      <c r="AX21" s="91"/>
      <c r="AY21" s="91"/>
      <c r="AZ21" s="53"/>
      <c r="BA21" s="91"/>
      <c r="BB21" s="91"/>
      <c r="BC21" s="53"/>
      <c r="BD21" s="52"/>
    </row>
    <row r="22" spans="1:58" ht="12" customHeight="1" x14ac:dyDescent="0.3">
      <c r="P22" s="9"/>
      <c r="S22" s="415" t="s">
        <v>706</v>
      </c>
      <c r="T22" s="416"/>
      <c r="U22" s="416"/>
      <c r="V22" s="416"/>
      <c r="W22" s="416"/>
      <c r="X22" s="417"/>
      <c r="Y22" s="9"/>
      <c r="Z22" s="402"/>
      <c r="AA22" s="402"/>
      <c r="AC22" s="409" t="s">
        <v>91</v>
      </c>
      <c r="AD22" s="410"/>
      <c r="AE22" s="410"/>
      <c r="AF22" s="410"/>
      <c r="AG22" s="410"/>
      <c r="AH22" s="410"/>
      <c r="AI22" s="410"/>
      <c r="AJ22" s="410"/>
      <c r="AK22" s="410"/>
      <c r="AL22" s="410"/>
      <c r="AM22" s="410"/>
      <c r="AN22" s="410"/>
      <c r="AO22" s="410"/>
      <c r="AP22" s="410"/>
      <c r="AQ22" s="410"/>
      <c r="AR22" s="411"/>
      <c r="AT22" s="402"/>
      <c r="AU22" s="402"/>
      <c r="AV22" s="9"/>
      <c r="AX22" s="385" t="e">
        <f>VLOOKUP(Z22,Liste!$A:$B,2,FALSE)</f>
        <v>#N/A</v>
      </c>
      <c r="AY22" s="385"/>
      <c r="AZ22" s="53"/>
      <c r="BA22" s="91"/>
      <c r="BB22" s="385" t="e">
        <f>VLOOKUP(AT22,Liste!$A:$B,2,FALSE)</f>
        <v>#N/A</v>
      </c>
      <c r="BC22" s="385"/>
      <c r="BD22" s="52"/>
    </row>
    <row r="23" spans="1:58" ht="12" customHeight="1" thickBot="1" x14ac:dyDescent="0.35">
      <c r="S23" s="418"/>
      <c r="T23" s="419"/>
      <c r="U23" s="419"/>
      <c r="V23" s="419"/>
      <c r="W23" s="419"/>
      <c r="X23" s="420"/>
      <c r="Y23" s="9"/>
      <c r="Z23" s="402"/>
      <c r="AA23" s="402"/>
      <c r="AC23" s="412"/>
      <c r="AD23" s="413"/>
      <c r="AE23" s="413"/>
      <c r="AF23" s="413"/>
      <c r="AG23" s="413"/>
      <c r="AH23" s="413"/>
      <c r="AI23" s="413"/>
      <c r="AJ23" s="413"/>
      <c r="AK23" s="413"/>
      <c r="AL23" s="413"/>
      <c r="AM23" s="413"/>
      <c r="AN23" s="413"/>
      <c r="AO23" s="413"/>
      <c r="AP23" s="413"/>
      <c r="AQ23" s="413"/>
      <c r="AR23" s="414"/>
      <c r="AT23" s="402"/>
      <c r="AU23" s="402"/>
      <c r="AX23" s="385"/>
      <c r="AY23" s="385"/>
      <c r="BA23" s="91"/>
      <c r="BB23" s="385"/>
      <c r="BC23" s="385"/>
    </row>
    <row r="24" spans="1:58" ht="12" customHeight="1" x14ac:dyDescent="0.3">
      <c r="AZ24" s="385"/>
      <c r="BA24" s="385"/>
    </row>
    <row r="25" spans="1:58" ht="12" customHeight="1" x14ac:dyDescent="0.3">
      <c r="AZ25" s="385"/>
      <c r="BA25" s="385"/>
    </row>
    <row r="26" spans="1:58" ht="12" customHeight="1" x14ac:dyDescent="0.3">
      <c r="AZ26" s="53"/>
      <c r="BA26" s="53"/>
    </row>
    <row r="27" spans="1:58" ht="12" customHeight="1" thickBot="1" x14ac:dyDescent="0.35">
      <c r="AZ27" s="53"/>
      <c r="BA27" s="53"/>
    </row>
    <row r="28" spans="1:58" ht="12" customHeight="1" x14ac:dyDescent="0.3">
      <c r="D28" s="207" t="s">
        <v>92</v>
      </c>
      <c r="E28" s="207"/>
      <c r="F28" s="207"/>
      <c r="G28" s="207"/>
      <c r="H28" s="207"/>
      <c r="I28" s="207"/>
      <c r="J28" s="207"/>
      <c r="K28" s="207"/>
      <c r="L28" s="207"/>
      <c r="M28" s="207"/>
      <c r="N28" s="207"/>
      <c r="O28" s="207"/>
      <c r="P28" s="207"/>
      <c r="Q28" s="9"/>
      <c r="R28" s="9"/>
      <c r="U28" s="415" t="s">
        <v>93</v>
      </c>
      <c r="V28" s="416"/>
      <c r="W28" s="416"/>
      <c r="X28" s="416"/>
      <c r="Y28" s="416"/>
      <c r="Z28" s="417"/>
      <c r="AB28" s="421"/>
      <c r="AC28" s="422"/>
      <c r="AD28" s="422"/>
      <c r="AE28" s="422"/>
      <c r="AF28" s="422"/>
      <c r="AG28" s="423"/>
      <c r="AJ28" s="93"/>
      <c r="AK28" s="93"/>
      <c r="AL28" s="93"/>
      <c r="AM28" s="93"/>
      <c r="AN28" s="93"/>
      <c r="AO28" s="93"/>
      <c r="AP28" s="93"/>
      <c r="AQ28" s="93"/>
      <c r="AR28" s="93"/>
      <c r="AS28" s="93"/>
      <c r="AT28" s="93"/>
      <c r="AU28" s="93"/>
      <c r="AX28" s="384">
        <f>AB28</f>
        <v>0</v>
      </c>
      <c r="AY28" s="384"/>
      <c r="AZ28" s="384"/>
      <c r="BA28" s="384">
        <f>AP28</f>
        <v>0</v>
      </c>
      <c r="BB28" s="384"/>
      <c r="BC28" s="384"/>
      <c r="BD28" s="384">
        <f>AT28</f>
        <v>0</v>
      </c>
      <c r="BE28" s="384"/>
      <c r="BF28" s="384"/>
    </row>
    <row r="29" spans="1:58" ht="12" customHeight="1" thickBot="1" x14ac:dyDescent="0.35">
      <c r="D29" s="207"/>
      <c r="E29" s="207"/>
      <c r="F29" s="207"/>
      <c r="G29" s="207"/>
      <c r="H29" s="207"/>
      <c r="I29" s="207"/>
      <c r="J29" s="207"/>
      <c r="K29" s="207"/>
      <c r="L29" s="207"/>
      <c r="M29" s="207"/>
      <c r="N29" s="207"/>
      <c r="O29" s="207"/>
      <c r="P29" s="207"/>
      <c r="Q29" s="9"/>
      <c r="R29" s="9"/>
      <c r="U29" s="418"/>
      <c r="V29" s="419"/>
      <c r="W29" s="419"/>
      <c r="X29" s="419"/>
      <c r="Y29" s="419"/>
      <c r="Z29" s="420"/>
      <c r="AB29" s="424"/>
      <c r="AC29" s="425"/>
      <c r="AD29" s="425"/>
      <c r="AE29" s="425"/>
      <c r="AF29" s="425"/>
      <c r="AG29" s="426"/>
      <c r="AJ29" s="93"/>
      <c r="AK29" s="93"/>
      <c r="AL29" s="93"/>
      <c r="AM29" s="93"/>
      <c r="AN29" s="93"/>
      <c r="AO29" s="93"/>
      <c r="AP29" s="93"/>
      <c r="AQ29" s="93"/>
      <c r="AR29" s="93"/>
      <c r="AS29" s="93"/>
      <c r="AT29" s="93"/>
      <c r="AU29" s="93"/>
      <c r="AX29" s="384"/>
      <c r="AY29" s="384"/>
      <c r="AZ29" s="384"/>
      <c r="BA29" s="384"/>
      <c r="BB29" s="384"/>
      <c r="BC29" s="384"/>
      <c r="BD29" s="384"/>
      <c r="BE29" s="384"/>
      <c r="BF29" s="384"/>
    </row>
    <row r="30" spans="1:58" ht="18" customHeight="1" x14ac:dyDescent="0.3"/>
    <row r="31" spans="1:58" ht="12" customHeight="1" x14ac:dyDescent="0.3">
      <c r="A31" s="284" t="s">
        <v>94</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row>
    <row r="32" spans="1:58" ht="12" customHeight="1" thickBot="1" x14ac:dyDescent="0.35"/>
    <row r="33" spans="1:56" ht="12" customHeight="1" thickTop="1" x14ac:dyDescent="0.3">
      <c r="A33" s="196"/>
      <c r="B33" s="196"/>
      <c r="C33" s="196"/>
      <c r="D33" s="197">
        <f>$D$1</f>
        <v>0</v>
      </c>
      <c r="E33" s="197"/>
      <c r="F33" s="197"/>
      <c r="G33" s="197"/>
      <c r="H33" s="197"/>
      <c r="I33" s="197"/>
      <c r="J33" s="197"/>
      <c r="K33" s="197"/>
      <c r="L33" s="197"/>
      <c r="M33" s="197"/>
      <c r="N33" s="197"/>
      <c r="O33" s="197"/>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394" t="s">
        <v>134</v>
      </c>
      <c r="AO33" s="395"/>
      <c r="AP33" s="395"/>
      <c r="AQ33" s="395"/>
      <c r="AR33" s="395"/>
      <c r="AS33" s="395"/>
      <c r="AT33" s="395"/>
      <c r="AU33" s="395"/>
      <c r="AV33" s="396"/>
    </row>
    <row r="34" spans="1:56" ht="12" customHeight="1" x14ac:dyDescent="0.3">
      <c r="A34" s="196"/>
      <c r="B34" s="196"/>
      <c r="C34" s="196"/>
      <c r="D34" s="197"/>
      <c r="E34" s="197"/>
      <c r="F34" s="197"/>
      <c r="G34" s="197"/>
      <c r="H34" s="197"/>
      <c r="I34" s="197"/>
      <c r="J34" s="197"/>
      <c r="K34" s="197"/>
      <c r="L34" s="197"/>
      <c r="M34" s="197"/>
      <c r="N34" s="197"/>
      <c r="O34" s="197"/>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397"/>
      <c r="AO34" s="202"/>
      <c r="AP34" s="202"/>
      <c r="AQ34" s="202"/>
      <c r="AR34" s="202"/>
      <c r="AS34" s="202"/>
      <c r="AT34" s="202"/>
      <c r="AU34" s="202"/>
      <c r="AV34" s="398"/>
    </row>
    <row r="35" spans="1:56" ht="12" customHeight="1" thickBot="1" x14ac:dyDescent="0.35">
      <c r="A35" s="196"/>
      <c r="B35" s="196"/>
      <c r="C35" s="196"/>
      <c r="D35" s="197"/>
      <c r="E35" s="197"/>
      <c r="F35" s="197"/>
      <c r="G35" s="197"/>
      <c r="H35" s="197"/>
      <c r="I35" s="197"/>
      <c r="J35" s="197"/>
      <c r="K35" s="197"/>
      <c r="L35" s="197"/>
      <c r="M35" s="197"/>
      <c r="N35" s="197"/>
      <c r="O35" s="197"/>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399"/>
      <c r="AO35" s="400"/>
      <c r="AP35" s="400"/>
      <c r="AQ35" s="400"/>
      <c r="AR35" s="400"/>
      <c r="AS35" s="400"/>
      <c r="AT35" s="400"/>
      <c r="AU35" s="400"/>
      <c r="AV35" s="401"/>
    </row>
    <row r="36" spans="1:56" ht="12" customHeight="1" thickTop="1" x14ac:dyDescent="0.3">
      <c r="D36" s="207" t="s">
        <v>99</v>
      </c>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52"/>
      <c r="AX36" s="52"/>
      <c r="AY36" s="52"/>
      <c r="AZ36" s="52"/>
      <c r="BA36" s="52"/>
      <c r="BB36" s="52"/>
      <c r="BC36" s="52"/>
      <c r="BD36" s="52"/>
    </row>
    <row r="37" spans="1:56" ht="12" customHeight="1" x14ac:dyDescent="0.3">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52"/>
      <c r="AX37" s="52"/>
      <c r="AY37" s="52"/>
      <c r="AZ37" s="52"/>
      <c r="BA37" s="52"/>
      <c r="BB37" s="52"/>
      <c r="BC37" s="52"/>
      <c r="BD37" s="52"/>
    </row>
    <row r="38" spans="1:56" ht="10.95" customHeight="1" x14ac:dyDescent="0.3">
      <c r="B38" s="386" t="str">
        <f>IF(D38=0,"",1)</f>
        <v/>
      </c>
      <c r="C38" s="387"/>
      <c r="D38" s="388"/>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c r="AS38" s="389"/>
      <c r="AT38" s="389"/>
      <c r="AU38" s="390"/>
    </row>
    <row r="39" spans="1:56" ht="10.95" customHeight="1" x14ac:dyDescent="0.3">
      <c r="B39" s="386"/>
      <c r="C39" s="387"/>
      <c r="D39" s="391"/>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3"/>
    </row>
    <row r="40" spans="1:56" ht="10.95" customHeight="1" x14ac:dyDescent="0.3">
      <c r="B40" s="386" t="str">
        <f>IF(D40=0,"",B38+1)</f>
        <v/>
      </c>
      <c r="C40" s="387"/>
      <c r="D40" s="388"/>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389"/>
      <c r="AL40" s="389"/>
      <c r="AM40" s="389"/>
      <c r="AN40" s="389"/>
      <c r="AO40" s="389"/>
      <c r="AP40" s="389"/>
      <c r="AQ40" s="389"/>
      <c r="AR40" s="389"/>
      <c r="AS40" s="389"/>
      <c r="AT40" s="389"/>
      <c r="AU40" s="390"/>
    </row>
    <row r="41" spans="1:56" ht="10.95" customHeight="1" x14ac:dyDescent="0.3">
      <c r="B41" s="386"/>
      <c r="C41" s="387"/>
      <c r="D41" s="391"/>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3"/>
    </row>
    <row r="42" spans="1:56" ht="10.95" customHeight="1" x14ac:dyDescent="0.3">
      <c r="B42" s="386" t="str">
        <f t="shared" ref="B42" si="0">IF(D42=0,"",B40+1)</f>
        <v/>
      </c>
      <c r="C42" s="387"/>
      <c r="D42" s="388"/>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c r="AS42" s="389"/>
      <c r="AT42" s="389"/>
      <c r="AU42" s="390"/>
    </row>
    <row r="43" spans="1:56" ht="10.95" customHeight="1" x14ac:dyDescent="0.3">
      <c r="B43" s="386"/>
      <c r="C43" s="387"/>
      <c r="D43" s="391"/>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392"/>
      <c r="AG43" s="392"/>
      <c r="AH43" s="392"/>
      <c r="AI43" s="392"/>
      <c r="AJ43" s="392"/>
      <c r="AK43" s="392"/>
      <c r="AL43" s="392"/>
      <c r="AM43" s="392"/>
      <c r="AN43" s="392"/>
      <c r="AO43" s="392"/>
      <c r="AP43" s="392"/>
      <c r="AQ43" s="392"/>
      <c r="AR43" s="392"/>
      <c r="AS43" s="392"/>
      <c r="AT43" s="392"/>
      <c r="AU43" s="393"/>
    </row>
    <row r="44" spans="1:56" ht="10.95" customHeight="1" x14ac:dyDescent="0.3">
      <c r="B44" s="386" t="str">
        <f t="shared" ref="B44" si="1">IF(D44=0,"",B42+1)</f>
        <v/>
      </c>
      <c r="C44" s="387"/>
      <c r="D44" s="388"/>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90"/>
    </row>
    <row r="45" spans="1:56" ht="10.95" customHeight="1" x14ac:dyDescent="0.3">
      <c r="B45" s="386"/>
      <c r="C45" s="387"/>
      <c r="D45" s="391"/>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3"/>
    </row>
    <row r="46" spans="1:56" ht="10.95" customHeight="1" x14ac:dyDescent="0.3">
      <c r="B46" s="386" t="str">
        <f t="shared" ref="B46" si="2">IF(D46=0,"",B44+1)</f>
        <v/>
      </c>
      <c r="C46" s="387"/>
      <c r="D46" s="388"/>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90"/>
    </row>
    <row r="47" spans="1:56" ht="10.95" customHeight="1" x14ac:dyDescent="0.3">
      <c r="B47" s="386"/>
      <c r="C47" s="387"/>
      <c r="D47" s="391"/>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3"/>
    </row>
    <row r="48" spans="1:56" ht="10.95" customHeight="1" x14ac:dyDescent="0.3">
      <c r="B48" s="386" t="str">
        <f t="shared" ref="B48" si="3">IF(D48=0,"",B46+1)</f>
        <v/>
      </c>
      <c r="C48" s="387"/>
      <c r="D48" s="388"/>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9"/>
      <c r="AO48" s="389"/>
      <c r="AP48" s="389"/>
      <c r="AQ48" s="389"/>
      <c r="AR48" s="389"/>
      <c r="AS48" s="389"/>
      <c r="AT48" s="389"/>
      <c r="AU48" s="390"/>
    </row>
    <row r="49" spans="2:56" ht="10.95" customHeight="1" x14ac:dyDescent="0.3">
      <c r="B49" s="386"/>
      <c r="C49" s="387"/>
      <c r="D49" s="391"/>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3"/>
    </row>
    <row r="50" spans="2:56" ht="10.95" customHeight="1" x14ac:dyDescent="0.3">
      <c r="B50" s="386" t="str">
        <f t="shared" ref="B50" si="4">IF(D50=0,"",B48+1)</f>
        <v/>
      </c>
      <c r="C50" s="387"/>
      <c r="D50" s="388"/>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90"/>
    </row>
    <row r="51" spans="2:56" ht="10.95" customHeight="1" x14ac:dyDescent="0.3">
      <c r="B51" s="386"/>
      <c r="C51" s="387"/>
      <c r="D51" s="391"/>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c r="AL51" s="392"/>
      <c r="AM51" s="392"/>
      <c r="AN51" s="392"/>
      <c r="AO51" s="392"/>
      <c r="AP51" s="392"/>
      <c r="AQ51" s="392"/>
      <c r="AR51" s="392"/>
      <c r="AS51" s="392"/>
      <c r="AT51" s="392"/>
      <c r="AU51" s="393"/>
    </row>
    <row r="52" spans="2:56" ht="10.95" customHeight="1" x14ac:dyDescent="0.3">
      <c r="B52" s="386" t="str">
        <f t="shared" ref="B52" si="5">IF(D52=0,"",B50+1)</f>
        <v/>
      </c>
      <c r="C52" s="387"/>
      <c r="D52" s="388"/>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90"/>
    </row>
    <row r="53" spans="2:56" ht="10.95" customHeight="1" x14ac:dyDescent="0.3">
      <c r="B53" s="386"/>
      <c r="C53" s="387"/>
      <c r="D53" s="391"/>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c r="AK53" s="392"/>
      <c r="AL53" s="392"/>
      <c r="AM53" s="392"/>
      <c r="AN53" s="392"/>
      <c r="AO53" s="392"/>
      <c r="AP53" s="392"/>
      <c r="AQ53" s="392"/>
      <c r="AR53" s="392"/>
      <c r="AS53" s="392"/>
      <c r="AT53" s="392"/>
      <c r="AU53" s="393"/>
    </row>
    <row r="54" spans="2:56" ht="12" customHeight="1" x14ac:dyDescent="0.3">
      <c r="B54" s="15"/>
      <c r="C54" s="15"/>
      <c r="D54" s="207" t="s">
        <v>100</v>
      </c>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52"/>
      <c r="AX54" s="52"/>
      <c r="AY54" s="52"/>
      <c r="AZ54" s="52"/>
      <c r="BA54" s="52"/>
      <c r="BB54" s="52"/>
      <c r="BC54" s="52"/>
      <c r="BD54" s="52"/>
    </row>
    <row r="55" spans="2:56" ht="12" customHeight="1" x14ac:dyDescent="0.3">
      <c r="B55" s="15"/>
      <c r="C55" s="15"/>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52"/>
      <c r="AX55" s="52"/>
      <c r="AY55" s="52"/>
      <c r="AZ55" s="52"/>
      <c r="BA55" s="52"/>
      <c r="BB55" s="52"/>
      <c r="BC55" s="52"/>
      <c r="BD55" s="52"/>
    </row>
    <row r="56" spans="2:56" ht="10.95" customHeight="1" x14ac:dyDescent="0.3">
      <c r="B56" s="386" t="str">
        <f>IF(D56=0,"",1)</f>
        <v/>
      </c>
      <c r="C56" s="386"/>
      <c r="D56" s="388"/>
      <c r="E56" s="389"/>
      <c r="F56" s="389"/>
      <c r="G56" s="389"/>
      <c r="H56" s="389"/>
      <c r="I56" s="389"/>
      <c r="J56" s="389"/>
      <c r="K56" s="389"/>
      <c r="L56" s="389"/>
      <c r="M56" s="389"/>
      <c r="N56" s="389"/>
      <c r="O56" s="389"/>
      <c r="P56" s="389"/>
      <c r="Q56" s="389"/>
      <c r="R56" s="389"/>
      <c r="S56" s="389"/>
      <c r="T56" s="389"/>
      <c r="U56" s="389"/>
      <c r="V56" s="389"/>
      <c r="W56" s="389"/>
      <c r="X56" s="389"/>
      <c r="Y56" s="389"/>
      <c r="Z56" s="389"/>
      <c r="AA56" s="389"/>
      <c r="AB56" s="389"/>
      <c r="AC56" s="389"/>
      <c r="AD56" s="389"/>
      <c r="AE56" s="389"/>
      <c r="AF56" s="389"/>
      <c r="AG56" s="389"/>
      <c r="AH56" s="389"/>
      <c r="AI56" s="389"/>
      <c r="AJ56" s="389"/>
      <c r="AK56" s="389"/>
      <c r="AL56" s="389"/>
      <c r="AM56" s="389"/>
      <c r="AN56" s="389"/>
      <c r="AO56" s="389"/>
      <c r="AP56" s="389"/>
      <c r="AQ56" s="389"/>
      <c r="AR56" s="389"/>
      <c r="AS56" s="389"/>
      <c r="AT56" s="389"/>
      <c r="AU56" s="390"/>
    </row>
    <row r="57" spans="2:56" ht="10.95" customHeight="1" x14ac:dyDescent="0.3">
      <c r="B57" s="386"/>
      <c r="C57" s="386"/>
      <c r="D57" s="391"/>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2"/>
      <c r="AH57" s="392"/>
      <c r="AI57" s="392"/>
      <c r="AJ57" s="392"/>
      <c r="AK57" s="392"/>
      <c r="AL57" s="392"/>
      <c r="AM57" s="392"/>
      <c r="AN57" s="392"/>
      <c r="AO57" s="392"/>
      <c r="AP57" s="392"/>
      <c r="AQ57" s="392"/>
      <c r="AR57" s="392"/>
      <c r="AS57" s="392"/>
      <c r="AT57" s="392"/>
      <c r="AU57" s="393"/>
    </row>
    <row r="58" spans="2:56" ht="10.95" customHeight="1" x14ac:dyDescent="0.3">
      <c r="B58" s="386" t="str">
        <f>IF(D58=0,"",B56+1)</f>
        <v/>
      </c>
      <c r="C58" s="386"/>
      <c r="D58" s="388"/>
      <c r="E58" s="389"/>
      <c r="F58" s="389"/>
      <c r="G58" s="389"/>
      <c r="H58" s="389"/>
      <c r="I58" s="389"/>
      <c r="J58" s="389"/>
      <c r="K58" s="389"/>
      <c r="L58" s="389"/>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90"/>
    </row>
    <row r="59" spans="2:56" ht="10.95" customHeight="1" x14ac:dyDescent="0.3">
      <c r="B59" s="386"/>
      <c r="C59" s="386"/>
      <c r="D59" s="391"/>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U59" s="393"/>
    </row>
    <row r="60" spans="2:56" ht="10.95" customHeight="1" x14ac:dyDescent="0.3">
      <c r="B60" s="386" t="str">
        <f t="shared" ref="B60" si="6">IF(D60=0,"",B58+1)</f>
        <v/>
      </c>
      <c r="C60" s="386"/>
      <c r="D60" s="388"/>
      <c r="E60" s="389"/>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90"/>
    </row>
    <row r="61" spans="2:56" ht="10.95" customHeight="1" x14ac:dyDescent="0.3">
      <c r="B61" s="386"/>
      <c r="C61" s="386"/>
      <c r="D61" s="391"/>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U61" s="393"/>
    </row>
    <row r="62" spans="2:56" ht="10.95" customHeight="1" x14ac:dyDescent="0.3">
      <c r="B62" s="386" t="str">
        <f t="shared" ref="B62" si="7">IF(D62=0,"",B60+1)</f>
        <v/>
      </c>
      <c r="C62" s="386"/>
      <c r="D62" s="388"/>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c r="AP62" s="389"/>
      <c r="AQ62" s="389"/>
      <c r="AR62" s="389"/>
      <c r="AS62" s="389"/>
      <c r="AT62" s="389"/>
      <c r="AU62" s="390"/>
    </row>
    <row r="63" spans="2:56" ht="10.95" customHeight="1" x14ac:dyDescent="0.3">
      <c r="B63" s="386"/>
      <c r="C63" s="386"/>
      <c r="D63" s="391"/>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c r="AL63" s="392"/>
      <c r="AM63" s="392"/>
      <c r="AN63" s="392"/>
      <c r="AO63" s="392"/>
      <c r="AP63" s="392"/>
      <c r="AQ63" s="392"/>
      <c r="AR63" s="392"/>
      <c r="AS63" s="392"/>
      <c r="AT63" s="392"/>
      <c r="AU63" s="393"/>
    </row>
    <row r="64" spans="2:56" ht="10.95" customHeight="1" x14ac:dyDescent="0.3">
      <c r="B64" s="386" t="str">
        <f t="shared" ref="B64" si="8">IF(D64=0,"",B62+1)</f>
        <v/>
      </c>
      <c r="C64" s="386"/>
      <c r="D64" s="388"/>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389"/>
      <c r="AF64" s="389"/>
      <c r="AG64" s="389"/>
      <c r="AH64" s="389"/>
      <c r="AI64" s="389"/>
      <c r="AJ64" s="389"/>
      <c r="AK64" s="389"/>
      <c r="AL64" s="389"/>
      <c r="AM64" s="389"/>
      <c r="AN64" s="389"/>
      <c r="AO64" s="389"/>
      <c r="AP64" s="389"/>
      <c r="AQ64" s="389"/>
      <c r="AR64" s="389"/>
      <c r="AS64" s="389"/>
      <c r="AT64" s="389"/>
      <c r="AU64" s="390"/>
    </row>
    <row r="65" spans="1:56" ht="10.95" customHeight="1" x14ac:dyDescent="0.3">
      <c r="B65" s="386"/>
      <c r="C65" s="386"/>
      <c r="D65" s="391"/>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U65" s="393"/>
    </row>
    <row r="66" spans="1:56" ht="10.95" customHeight="1" x14ac:dyDescent="0.3">
      <c r="B66" s="386" t="str">
        <f t="shared" ref="B66" si="9">IF(D66=0,"",B64+1)</f>
        <v/>
      </c>
      <c r="C66" s="386"/>
      <c r="D66" s="388"/>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389"/>
      <c r="AF66" s="389"/>
      <c r="AG66" s="389"/>
      <c r="AH66" s="389"/>
      <c r="AI66" s="389"/>
      <c r="AJ66" s="389"/>
      <c r="AK66" s="389"/>
      <c r="AL66" s="389"/>
      <c r="AM66" s="389"/>
      <c r="AN66" s="389"/>
      <c r="AO66" s="389"/>
      <c r="AP66" s="389"/>
      <c r="AQ66" s="389"/>
      <c r="AR66" s="389"/>
      <c r="AS66" s="389"/>
      <c r="AT66" s="389"/>
      <c r="AU66" s="390"/>
    </row>
    <row r="67" spans="1:56" ht="10.95" customHeight="1" x14ac:dyDescent="0.3">
      <c r="B67" s="386"/>
      <c r="C67" s="386"/>
      <c r="D67" s="391"/>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2"/>
      <c r="AM67" s="392"/>
      <c r="AN67" s="392"/>
      <c r="AO67" s="392"/>
      <c r="AP67" s="392"/>
      <c r="AQ67" s="392"/>
      <c r="AR67" s="392"/>
      <c r="AS67" s="392"/>
      <c r="AT67" s="392"/>
      <c r="AU67" s="393"/>
    </row>
    <row r="68" spans="1:56" ht="10.95" customHeight="1" x14ac:dyDescent="0.3">
      <c r="B68" s="386" t="str">
        <f t="shared" ref="B68" si="10">IF(D68=0,"",B66+1)</f>
        <v/>
      </c>
      <c r="C68" s="386"/>
      <c r="D68" s="403"/>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5"/>
    </row>
    <row r="69" spans="1:56" ht="10.95" customHeight="1" x14ac:dyDescent="0.3">
      <c r="B69" s="386"/>
      <c r="C69" s="386"/>
      <c r="D69" s="406"/>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c r="AT69" s="407"/>
      <c r="AU69" s="408"/>
    </row>
    <row r="70" spans="1:56" ht="10.95" customHeight="1" x14ac:dyDescent="0.3">
      <c r="D70" s="403"/>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5"/>
    </row>
    <row r="71" spans="1:56" ht="10.95" customHeight="1" x14ac:dyDescent="0.3">
      <c r="D71" s="406"/>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c r="AT71" s="407"/>
      <c r="AU71" s="408"/>
    </row>
    <row r="73" spans="1:56" ht="12" customHeight="1" x14ac:dyDescent="0.3">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row>
    <row r="74" spans="1:56" ht="12" customHeight="1" x14ac:dyDescent="0.3">
      <c r="A74" s="284" t="s">
        <v>95</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row>
    <row r="75" spans="1:56" ht="12" customHeight="1" thickBot="1" x14ac:dyDescent="0.3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row>
    <row r="76" spans="1:56" ht="12" customHeight="1" thickTop="1" x14ac:dyDescent="0.3">
      <c r="A76" s="196"/>
      <c r="B76" s="196"/>
      <c r="C76" s="196"/>
      <c r="D76" s="207">
        <f>D1</f>
        <v>0</v>
      </c>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394" t="s">
        <v>134</v>
      </c>
      <c r="AO76" s="395"/>
      <c r="AP76" s="395"/>
      <c r="AQ76" s="395"/>
      <c r="AR76" s="395"/>
      <c r="AS76" s="395"/>
      <c r="AT76" s="395"/>
      <c r="AU76" s="395"/>
      <c r="AV76" s="396"/>
    </row>
    <row r="77" spans="1:56" ht="12" customHeight="1" x14ac:dyDescent="0.3">
      <c r="A77" s="196"/>
      <c r="B77" s="196"/>
      <c r="C77" s="196"/>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397"/>
      <c r="AO77" s="202"/>
      <c r="AP77" s="202"/>
      <c r="AQ77" s="202"/>
      <c r="AR77" s="202"/>
      <c r="AS77" s="202"/>
      <c r="AT77" s="202"/>
      <c r="AU77" s="202"/>
      <c r="AV77" s="398"/>
    </row>
    <row r="78" spans="1:56" ht="12" customHeight="1" thickBot="1" x14ac:dyDescent="0.35">
      <c r="A78" s="196"/>
      <c r="B78" s="196"/>
      <c r="C78" s="196"/>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399"/>
      <c r="AO78" s="400"/>
      <c r="AP78" s="400"/>
      <c r="AQ78" s="400"/>
      <c r="AR78" s="400"/>
      <c r="AS78" s="400"/>
      <c r="AT78" s="400"/>
      <c r="AU78" s="400"/>
      <c r="AV78" s="401"/>
    </row>
    <row r="79" spans="1:56" ht="12" customHeight="1" thickTop="1" x14ac:dyDescent="0.3">
      <c r="D79" s="207" t="s">
        <v>97</v>
      </c>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52"/>
      <c r="AX79" s="52"/>
      <c r="AY79" s="52"/>
      <c r="AZ79" s="52"/>
      <c r="BA79" s="52"/>
      <c r="BB79" s="52"/>
      <c r="BC79" s="52"/>
      <c r="BD79" s="52"/>
    </row>
    <row r="80" spans="1:56" ht="12" customHeight="1" x14ac:dyDescent="0.3">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52"/>
      <c r="AX80" s="52"/>
      <c r="AY80" s="52"/>
      <c r="AZ80" s="52"/>
      <c r="BA80" s="52"/>
      <c r="BB80" s="52"/>
      <c r="BC80" s="52"/>
      <c r="BD80" s="52"/>
    </row>
    <row r="81" spans="2:47" ht="10.95" customHeight="1" x14ac:dyDescent="0.3">
      <c r="B81" s="386" t="str">
        <f>IF(D81=0,"",1)</f>
        <v/>
      </c>
      <c r="C81" s="387"/>
      <c r="D81" s="388"/>
      <c r="E81" s="389"/>
      <c r="F81" s="389"/>
      <c r="G81" s="389"/>
      <c r="H81" s="389"/>
      <c r="I81" s="389"/>
      <c r="J81" s="389"/>
      <c r="K81" s="389"/>
      <c r="L81" s="389"/>
      <c r="M81" s="389"/>
      <c r="N81" s="389"/>
      <c r="O81" s="389"/>
      <c r="P81" s="389"/>
      <c r="Q81" s="389"/>
      <c r="R81" s="389"/>
      <c r="S81" s="389"/>
      <c r="T81" s="389"/>
      <c r="U81" s="389"/>
      <c r="V81" s="389"/>
      <c r="W81" s="389"/>
      <c r="X81" s="389"/>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90"/>
    </row>
    <row r="82" spans="2:47" ht="10.95" customHeight="1" x14ac:dyDescent="0.3">
      <c r="B82" s="386"/>
      <c r="C82" s="387"/>
      <c r="D82" s="391"/>
      <c r="E82" s="392"/>
      <c r="F82" s="392"/>
      <c r="G82" s="392"/>
      <c r="H82" s="392"/>
      <c r="I82" s="392"/>
      <c r="J82" s="392"/>
      <c r="K82" s="392"/>
      <c r="L82" s="392"/>
      <c r="M82" s="392"/>
      <c r="N82" s="392"/>
      <c r="O82" s="392"/>
      <c r="P82" s="392"/>
      <c r="Q82" s="392"/>
      <c r="R82" s="392"/>
      <c r="S82" s="392"/>
      <c r="T82" s="392"/>
      <c r="U82" s="392"/>
      <c r="V82" s="392"/>
      <c r="W82" s="392"/>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U82" s="393"/>
    </row>
    <row r="83" spans="2:47" ht="10.95" customHeight="1" x14ac:dyDescent="0.3">
      <c r="B83" s="386" t="str">
        <f>IF(D83=0,"",B81+1)</f>
        <v/>
      </c>
      <c r="C83" s="387"/>
      <c r="D83" s="38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389"/>
      <c r="AL83" s="389"/>
      <c r="AM83" s="389"/>
      <c r="AN83" s="389"/>
      <c r="AO83" s="389"/>
      <c r="AP83" s="389"/>
      <c r="AQ83" s="389"/>
      <c r="AR83" s="389"/>
      <c r="AS83" s="389"/>
      <c r="AT83" s="389"/>
      <c r="AU83" s="390"/>
    </row>
    <row r="84" spans="2:47" ht="10.95" customHeight="1" x14ac:dyDescent="0.3">
      <c r="B84" s="386"/>
      <c r="C84" s="387"/>
      <c r="D84" s="391"/>
      <c r="E84" s="392"/>
      <c r="F84" s="392"/>
      <c r="G84" s="392"/>
      <c r="H84" s="392"/>
      <c r="I84" s="392"/>
      <c r="J84" s="392"/>
      <c r="K84" s="392"/>
      <c r="L84" s="392"/>
      <c r="M84" s="392"/>
      <c r="N84" s="392"/>
      <c r="O84" s="392"/>
      <c r="P84" s="392"/>
      <c r="Q84" s="392"/>
      <c r="R84" s="392"/>
      <c r="S84" s="392"/>
      <c r="T84" s="392"/>
      <c r="U84" s="392"/>
      <c r="V84" s="392"/>
      <c r="W84" s="392"/>
      <c r="X84" s="392"/>
      <c r="Y84" s="392"/>
      <c r="Z84" s="392"/>
      <c r="AA84" s="392"/>
      <c r="AB84" s="392"/>
      <c r="AC84" s="392"/>
      <c r="AD84" s="392"/>
      <c r="AE84" s="392"/>
      <c r="AF84" s="392"/>
      <c r="AG84" s="392"/>
      <c r="AH84" s="392"/>
      <c r="AI84" s="392"/>
      <c r="AJ84" s="392"/>
      <c r="AK84" s="392"/>
      <c r="AL84" s="392"/>
      <c r="AM84" s="392"/>
      <c r="AN84" s="392"/>
      <c r="AO84" s="392"/>
      <c r="AP84" s="392"/>
      <c r="AQ84" s="392"/>
      <c r="AR84" s="392"/>
      <c r="AS84" s="392"/>
      <c r="AT84" s="392"/>
      <c r="AU84" s="393"/>
    </row>
    <row r="85" spans="2:47" ht="10.95" customHeight="1" x14ac:dyDescent="0.3">
      <c r="B85" s="386" t="str">
        <f t="shared" ref="B85" si="11">IF(D85=0,"",B83+1)</f>
        <v/>
      </c>
      <c r="C85" s="387"/>
      <c r="D85" s="388"/>
      <c r="E85" s="389"/>
      <c r="F85" s="389"/>
      <c r="G85" s="389"/>
      <c r="H85" s="389"/>
      <c r="I85" s="389"/>
      <c r="J85" s="389"/>
      <c r="K85" s="389"/>
      <c r="L85" s="389"/>
      <c r="M85" s="389"/>
      <c r="N85" s="389"/>
      <c r="O85" s="389"/>
      <c r="P85" s="389"/>
      <c r="Q85" s="389"/>
      <c r="R85" s="389"/>
      <c r="S85" s="389"/>
      <c r="T85" s="389"/>
      <c r="U85" s="389"/>
      <c r="V85" s="389"/>
      <c r="W85" s="389"/>
      <c r="X85" s="389"/>
      <c r="Y85" s="389"/>
      <c r="Z85" s="389"/>
      <c r="AA85" s="389"/>
      <c r="AB85" s="389"/>
      <c r="AC85" s="389"/>
      <c r="AD85" s="389"/>
      <c r="AE85" s="389"/>
      <c r="AF85" s="389"/>
      <c r="AG85" s="389"/>
      <c r="AH85" s="389"/>
      <c r="AI85" s="389"/>
      <c r="AJ85" s="389"/>
      <c r="AK85" s="389"/>
      <c r="AL85" s="389"/>
      <c r="AM85" s="389"/>
      <c r="AN85" s="389"/>
      <c r="AO85" s="389"/>
      <c r="AP85" s="389"/>
      <c r="AQ85" s="389"/>
      <c r="AR85" s="389"/>
      <c r="AS85" s="389"/>
      <c r="AT85" s="389"/>
      <c r="AU85" s="390"/>
    </row>
    <row r="86" spans="2:47" ht="10.95" customHeight="1" x14ac:dyDescent="0.3">
      <c r="B86" s="386"/>
      <c r="C86" s="387"/>
      <c r="D86" s="391"/>
      <c r="E86" s="392"/>
      <c r="F86" s="392"/>
      <c r="G86" s="392"/>
      <c r="H86" s="392"/>
      <c r="I86" s="392"/>
      <c r="J86" s="392"/>
      <c r="K86" s="392"/>
      <c r="L86" s="392"/>
      <c r="M86" s="392"/>
      <c r="N86" s="392"/>
      <c r="O86" s="392"/>
      <c r="P86" s="392"/>
      <c r="Q86" s="392"/>
      <c r="R86" s="392"/>
      <c r="S86" s="392"/>
      <c r="T86" s="392"/>
      <c r="U86" s="392"/>
      <c r="V86" s="392"/>
      <c r="W86" s="392"/>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U86" s="393"/>
    </row>
    <row r="87" spans="2:47" ht="10.95" customHeight="1" x14ac:dyDescent="0.3">
      <c r="B87" s="386" t="str">
        <f>IF(D87=0,"",B85+1)</f>
        <v/>
      </c>
      <c r="C87" s="387"/>
      <c r="D87" s="388"/>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389"/>
      <c r="AF87" s="389"/>
      <c r="AG87" s="389"/>
      <c r="AH87" s="389"/>
      <c r="AI87" s="389"/>
      <c r="AJ87" s="389"/>
      <c r="AK87" s="389"/>
      <c r="AL87" s="389"/>
      <c r="AM87" s="389"/>
      <c r="AN87" s="389"/>
      <c r="AO87" s="389"/>
      <c r="AP87" s="389"/>
      <c r="AQ87" s="389"/>
      <c r="AR87" s="389"/>
      <c r="AS87" s="389"/>
      <c r="AT87" s="389"/>
      <c r="AU87" s="390"/>
    </row>
    <row r="88" spans="2:47" ht="10.95" customHeight="1" x14ac:dyDescent="0.3">
      <c r="B88" s="386"/>
      <c r="C88" s="387"/>
      <c r="D88" s="391"/>
      <c r="E88" s="392"/>
      <c r="F88" s="392"/>
      <c r="G88" s="392"/>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3"/>
    </row>
    <row r="89" spans="2:47" ht="10.95" customHeight="1" x14ac:dyDescent="0.3">
      <c r="B89" s="386" t="str">
        <f>IF(D89=0,"",B87+1)</f>
        <v/>
      </c>
      <c r="C89" s="387"/>
      <c r="D89" s="388"/>
      <c r="E89" s="389"/>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89"/>
      <c r="AN89" s="389"/>
      <c r="AO89" s="389"/>
      <c r="AP89" s="389"/>
      <c r="AQ89" s="389"/>
      <c r="AR89" s="389"/>
      <c r="AS89" s="389"/>
      <c r="AT89" s="389"/>
      <c r="AU89" s="390"/>
    </row>
    <row r="90" spans="2:47" ht="10.95" customHeight="1" x14ac:dyDescent="0.3">
      <c r="B90" s="386"/>
      <c r="C90" s="387"/>
      <c r="D90" s="391"/>
      <c r="E90" s="392"/>
      <c r="F90" s="392"/>
      <c r="G90" s="392"/>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3"/>
    </row>
    <row r="91" spans="2:47" ht="10.95" customHeight="1" x14ac:dyDescent="0.3">
      <c r="B91" s="386" t="str">
        <f t="shared" ref="B91" si="12">IF(D91=0,"",B89+1)</f>
        <v/>
      </c>
      <c r="C91" s="387"/>
      <c r="D91" s="388"/>
      <c r="E91" s="389"/>
      <c r="F91" s="389"/>
      <c r="G91" s="389"/>
      <c r="H91" s="389"/>
      <c r="I91" s="389"/>
      <c r="J91" s="389"/>
      <c r="K91" s="389"/>
      <c r="L91" s="389"/>
      <c r="M91" s="389"/>
      <c r="N91" s="389"/>
      <c r="O91" s="389"/>
      <c r="P91" s="389"/>
      <c r="Q91" s="389"/>
      <c r="R91" s="389"/>
      <c r="S91" s="389"/>
      <c r="T91" s="389"/>
      <c r="U91" s="389"/>
      <c r="V91" s="389"/>
      <c r="W91" s="389"/>
      <c r="X91" s="389"/>
      <c r="Y91" s="389"/>
      <c r="Z91" s="389"/>
      <c r="AA91" s="389"/>
      <c r="AB91" s="389"/>
      <c r="AC91" s="389"/>
      <c r="AD91" s="389"/>
      <c r="AE91" s="389"/>
      <c r="AF91" s="389"/>
      <c r="AG91" s="389"/>
      <c r="AH91" s="389"/>
      <c r="AI91" s="389"/>
      <c r="AJ91" s="389"/>
      <c r="AK91" s="389"/>
      <c r="AL91" s="389"/>
      <c r="AM91" s="389"/>
      <c r="AN91" s="389"/>
      <c r="AO91" s="389"/>
      <c r="AP91" s="389"/>
      <c r="AQ91" s="389"/>
      <c r="AR91" s="389"/>
      <c r="AS91" s="389"/>
      <c r="AT91" s="389"/>
      <c r="AU91" s="390"/>
    </row>
    <row r="92" spans="2:47" ht="10.95" customHeight="1" x14ac:dyDescent="0.3">
      <c r="B92" s="386"/>
      <c r="C92" s="387"/>
      <c r="D92" s="391"/>
      <c r="E92" s="392"/>
      <c r="F92" s="392"/>
      <c r="G92" s="392"/>
      <c r="H92" s="392"/>
      <c r="I92" s="392"/>
      <c r="J92" s="392"/>
      <c r="K92" s="392"/>
      <c r="L92" s="392"/>
      <c r="M92" s="392"/>
      <c r="N92" s="392"/>
      <c r="O92" s="392"/>
      <c r="P92" s="392"/>
      <c r="Q92" s="392"/>
      <c r="R92" s="392"/>
      <c r="S92" s="392"/>
      <c r="T92" s="392"/>
      <c r="U92" s="392"/>
      <c r="V92" s="392"/>
      <c r="W92" s="392"/>
      <c r="X92" s="392"/>
      <c r="Y92" s="392"/>
      <c r="Z92" s="392"/>
      <c r="AA92" s="392"/>
      <c r="AB92" s="392"/>
      <c r="AC92" s="392"/>
      <c r="AD92" s="392"/>
      <c r="AE92" s="392"/>
      <c r="AF92" s="392"/>
      <c r="AG92" s="392"/>
      <c r="AH92" s="392"/>
      <c r="AI92" s="392"/>
      <c r="AJ92" s="392"/>
      <c r="AK92" s="392"/>
      <c r="AL92" s="392"/>
      <c r="AM92" s="392"/>
      <c r="AN92" s="392"/>
      <c r="AO92" s="392"/>
      <c r="AP92" s="392"/>
      <c r="AQ92" s="392"/>
      <c r="AR92" s="392"/>
      <c r="AS92" s="392"/>
      <c r="AT92" s="392"/>
      <c r="AU92" s="393"/>
    </row>
    <row r="93" spans="2:47" ht="10.95" customHeight="1" x14ac:dyDescent="0.3">
      <c r="B93" s="386" t="str">
        <f t="shared" ref="B93" si="13">IF(D93=0,"",B91+1)</f>
        <v/>
      </c>
      <c r="C93" s="387"/>
      <c r="D93" s="388"/>
      <c r="E93" s="389"/>
      <c r="F93" s="389"/>
      <c r="G93" s="389"/>
      <c r="H93" s="389"/>
      <c r="I93" s="389"/>
      <c r="J93" s="389"/>
      <c r="K93" s="389"/>
      <c r="L93" s="389"/>
      <c r="M93" s="389"/>
      <c r="N93" s="389"/>
      <c r="O93" s="389"/>
      <c r="P93" s="389"/>
      <c r="Q93" s="389"/>
      <c r="R93" s="389"/>
      <c r="S93" s="389"/>
      <c r="T93" s="389"/>
      <c r="U93" s="389"/>
      <c r="V93" s="389"/>
      <c r="W93" s="389"/>
      <c r="X93" s="389"/>
      <c r="Y93" s="389"/>
      <c r="Z93" s="389"/>
      <c r="AA93" s="389"/>
      <c r="AB93" s="389"/>
      <c r="AC93" s="389"/>
      <c r="AD93" s="389"/>
      <c r="AE93" s="389"/>
      <c r="AF93" s="389"/>
      <c r="AG93" s="389"/>
      <c r="AH93" s="389"/>
      <c r="AI93" s="389"/>
      <c r="AJ93" s="389"/>
      <c r="AK93" s="389"/>
      <c r="AL93" s="389"/>
      <c r="AM93" s="389"/>
      <c r="AN93" s="389"/>
      <c r="AO93" s="389"/>
      <c r="AP93" s="389"/>
      <c r="AQ93" s="389"/>
      <c r="AR93" s="389"/>
      <c r="AS93" s="389"/>
      <c r="AT93" s="389"/>
      <c r="AU93" s="390"/>
    </row>
    <row r="94" spans="2:47" ht="10.95" customHeight="1" x14ac:dyDescent="0.3">
      <c r="B94" s="386"/>
      <c r="C94" s="387"/>
      <c r="D94" s="391"/>
      <c r="E94" s="392"/>
      <c r="F94" s="392"/>
      <c r="G94" s="392"/>
      <c r="H94" s="392"/>
      <c r="I94" s="392"/>
      <c r="J94" s="392"/>
      <c r="K94" s="392"/>
      <c r="L94" s="392"/>
      <c r="M94" s="392"/>
      <c r="N94" s="392"/>
      <c r="O94" s="392"/>
      <c r="P94" s="392"/>
      <c r="Q94" s="392"/>
      <c r="R94" s="392"/>
      <c r="S94" s="392"/>
      <c r="T94" s="392"/>
      <c r="U94" s="392"/>
      <c r="V94" s="392"/>
      <c r="W94" s="392"/>
      <c r="X94" s="392"/>
      <c r="Y94" s="392"/>
      <c r="Z94" s="392"/>
      <c r="AA94" s="392"/>
      <c r="AB94" s="392"/>
      <c r="AC94" s="392"/>
      <c r="AD94" s="392"/>
      <c r="AE94" s="392"/>
      <c r="AF94" s="392"/>
      <c r="AG94" s="392"/>
      <c r="AH94" s="392"/>
      <c r="AI94" s="392"/>
      <c r="AJ94" s="392"/>
      <c r="AK94" s="392"/>
      <c r="AL94" s="392"/>
      <c r="AM94" s="392"/>
      <c r="AN94" s="392"/>
      <c r="AO94" s="392"/>
      <c r="AP94" s="392"/>
      <c r="AQ94" s="392"/>
      <c r="AR94" s="392"/>
      <c r="AS94" s="392"/>
      <c r="AT94" s="392"/>
      <c r="AU94" s="393"/>
    </row>
    <row r="95" spans="2:47" ht="10.95" customHeight="1" x14ac:dyDescent="0.3">
      <c r="B95" s="386" t="str">
        <f t="shared" ref="B95" si="14">IF(D95=0,"",B93+1)</f>
        <v/>
      </c>
      <c r="C95" s="387"/>
      <c r="D95" s="388"/>
      <c r="E95" s="389"/>
      <c r="F95" s="389"/>
      <c r="G95" s="389"/>
      <c r="H95" s="389"/>
      <c r="I95" s="389"/>
      <c r="J95" s="389"/>
      <c r="K95" s="389"/>
      <c r="L95" s="389"/>
      <c r="M95" s="389"/>
      <c r="N95" s="389"/>
      <c r="O95" s="389"/>
      <c r="P95" s="389"/>
      <c r="Q95" s="389"/>
      <c r="R95" s="389"/>
      <c r="S95" s="389"/>
      <c r="T95" s="389"/>
      <c r="U95" s="389"/>
      <c r="V95" s="389"/>
      <c r="W95" s="389"/>
      <c r="X95" s="389"/>
      <c r="Y95" s="389"/>
      <c r="Z95" s="389"/>
      <c r="AA95" s="389"/>
      <c r="AB95" s="389"/>
      <c r="AC95" s="389"/>
      <c r="AD95" s="389"/>
      <c r="AE95" s="389"/>
      <c r="AF95" s="389"/>
      <c r="AG95" s="389"/>
      <c r="AH95" s="389"/>
      <c r="AI95" s="389"/>
      <c r="AJ95" s="389"/>
      <c r="AK95" s="389"/>
      <c r="AL95" s="389"/>
      <c r="AM95" s="389"/>
      <c r="AN95" s="389"/>
      <c r="AO95" s="389"/>
      <c r="AP95" s="389"/>
      <c r="AQ95" s="389"/>
      <c r="AR95" s="389"/>
      <c r="AS95" s="389"/>
      <c r="AT95" s="389"/>
      <c r="AU95" s="390"/>
    </row>
    <row r="96" spans="2:47" ht="10.95" customHeight="1" x14ac:dyDescent="0.3">
      <c r="B96" s="386"/>
      <c r="C96" s="387"/>
      <c r="D96" s="391"/>
      <c r="E96" s="392"/>
      <c r="F96" s="392"/>
      <c r="G96" s="392"/>
      <c r="H96" s="392"/>
      <c r="I96" s="392"/>
      <c r="J96" s="392"/>
      <c r="K96" s="392"/>
      <c r="L96" s="392"/>
      <c r="M96" s="392"/>
      <c r="N96" s="392"/>
      <c r="O96" s="392"/>
      <c r="P96" s="392"/>
      <c r="Q96" s="392"/>
      <c r="R96" s="392"/>
      <c r="S96" s="392"/>
      <c r="T96" s="392"/>
      <c r="U96" s="392"/>
      <c r="V96" s="392"/>
      <c r="W96" s="392"/>
      <c r="X96" s="392"/>
      <c r="Y96" s="392"/>
      <c r="Z96" s="392"/>
      <c r="AA96" s="392"/>
      <c r="AB96" s="392"/>
      <c r="AC96" s="392"/>
      <c r="AD96" s="392"/>
      <c r="AE96" s="392"/>
      <c r="AF96" s="392"/>
      <c r="AG96" s="392"/>
      <c r="AH96" s="392"/>
      <c r="AI96" s="392"/>
      <c r="AJ96" s="392"/>
      <c r="AK96" s="392"/>
      <c r="AL96" s="392"/>
      <c r="AM96" s="392"/>
      <c r="AN96" s="392"/>
      <c r="AO96" s="392"/>
      <c r="AP96" s="392"/>
      <c r="AQ96" s="392"/>
      <c r="AR96" s="392"/>
      <c r="AS96" s="392"/>
      <c r="AT96" s="392"/>
      <c r="AU96" s="393"/>
    </row>
    <row r="97" spans="2:56" ht="12" customHeight="1" x14ac:dyDescent="0.3">
      <c r="B97" s="15"/>
      <c r="C97" s="15"/>
      <c r="D97" s="207" t="s">
        <v>98</v>
      </c>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52"/>
      <c r="AX97" s="52"/>
      <c r="AY97" s="52"/>
      <c r="AZ97" s="52"/>
      <c r="BA97" s="52"/>
      <c r="BB97" s="52"/>
      <c r="BC97" s="52"/>
      <c r="BD97" s="52"/>
    </row>
    <row r="98" spans="2:56" ht="12" customHeight="1" x14ac:dyDescent="0.3">
      <c r="B98" s="15"/>
      <c r="C98" s="15"/>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52"/>
      <c r="AX98" s="52"/>
      <c r="AY98" s="52"/>
      <c r="AZ98" s="52"/>
      <c r="BA98" s="52"/>
      <c r="BB98" s="52"/>
      <c r="BC98" s="52"/>
      <c r="BD98" s="52"/>
    </row>
    <row r="99" spans="2:56" ht="10.95" customHeight="1" x14ac:dyDescent="0.3">
      <c r="B99" s="386" t="str">
        <f>IF(D99=0,"",1)</f>
        <v/>
      </c>
      <c r="C99" s="387"/>
      <c r="D99" s="388"/>
      <c r="E99" s="389"/>
      <c r="F99" s="389"/>
      <c r="G99" s="389"/>
      <c r="H99" s="389"/>
      <c r="I99" s="389"/>
      <c r="J99" s="389"/>
      <c r="K99" s="389"/>
      <c r="L99" s="389"/>
      <c r="M99" s="389"/>
      <c r="N99" s="389"/>
      <c r="O99" s="389"/>
      <c r="P99" s="389"/>
      <c r="Q99" s="389"/>
      <c r="R99" s="389"/>
      <c r="S99" s="389"/>
      <c r="T99" s="389"/>
      <c r="U99" s="389"/>
      <c r="V99" s="389"/>
      <c r="W99" s="389"/>
      <c r="X99" s="389"/>
      <c r="Y99" s="389"/>
      <c r="Z99" s="389"/>
      <c r="AA99" s="389"/>
      <c r="AB99" s="389"/>
      <c r="AC99" s="389"/>
      <c r="AD99" s="389"/>
      <c r="AE99" s="389"/>
      <c r="AF99" s="389"/>
      <c r="AG99" s="389"/>
      <c r="AH99" s="389"/>
      <c r="AI99" s="389"/>
      <c r="AJ99" s="389"/>
      <c r="AK99" s="389"/>
      <c r="AL99" s="389"/>
      <c r="AM99" s="389"/>
      <c r="AN99" s="389"/>
      <c r="AO99" s="389"/>
      <c r="AP99" s="389"/>
      <c r="AQ99" s="389"/>
      <c r="AR99" s="389"/>
      <c r="AS99" s="389"/>
      <c r="AT99" s="389"/>
      <c r="AU99" s="390"/>
    </row>
    <row r="100" spans="2:56" ht="10.95" customHeight="1" x14ac:dyDescent="0.3">
      <c r="B100" s="386"/>
      <c r="C100" s="387"/>
      <c r="D100" s="391"/>
      <c r="E100" s="392"/>
      <c r="F100" s="392"/>
      <c r="G100" s="392"/>
      <c r="H100" s="392"/>
      <c r="I100" s="392"/>
      <c r="J100" s="392"/>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392"/>
      <c r="AL100" s="392"/>
      <c r="AM100" s="392"/>
      <c r="AN100" s="392"/>
      <c r="AO100" s="392"/>
      <c r="AP100" s="392"/>
      <c r="AQ100" s="392"/>
      <c r="AR100" s="392"/>
      <c r="AS100" s="392"/>
      <c r="AT100" s="392"/>
      <c r="AU100" s="393"/>
    </row>
    <row r="101" spans="2:56" ht="10.95" customHeight="1" x14ac:dyDescent="0.3">
      <c r="B101" s="386" t="str">
        <f>IF(D101=0,"",B99+1)</f>
        <v/>
      </c>
      <c r="C101" s="387"/>
      <c r="D101" s="388"/>
      <c r="E101" s="389"/>
      <c r="F101" s="389"/>
      <c r="G101" s="389"/>
      <c r="H101" s="389"/>
      <c r="I101" s="389"/>
      <c r="J101" s="389"/>
      <c r="K101" s="389"/>
      <c r="L101" s="389"/>
      <c r="M101" s="389"/>
      <c r="N101" s="389"/>
      <c r="O101" s="389"/>
      <c r="P101" s="389"/>
      <c r="Q101" s="389"/>
      <c r="R101" s="389"/>
      <c r="S101" s="389"/>
      <c r="T101" s="389"/>
      <c r="U101" s="389"/>
      <c r="V101" s="389"/>
      <c r="W101" s="389"/>
      <c r="X101" s="389"/>
      <c r="Y101" s="389"/>
      <c r="Z101" s="389"/>
      <c r="AA101" s="389"/>
      <c r="AB101" s="389"/>
      <c r="AC101" s="389"/>
      <c r="AD101" s="389"/>
      <c r="AE101" s="389"/>
      <c r="AF101" s="389"/>
      <c r="AG101" s="389"/>
      <c r="AH101" s="389"/>
      <c r="AI101" s="389"/>
      <c r="AJ101" s="389"/>
      <c r="AK101" s="389"/>
      <c r="AL101" s="389"/>
      <c r="AM101" s="389"/>
      <c r="AN101" s="389"/>
      <c r="AO101" s="389"/>
      <c r="AP101" s="389"/>
      <c r="AQ101" s="389"/>
      <c r="AR101" s="389"/>
      <c r="AS101" s="389"/>
      <c r="AT101" s="389"/>
      <c r="AU101" s="390"/>
    </row>
    <row r="102" spans="2:56" ht="10.95" customHeight="1" x14ac:dyDescent="0.3">
      <c r="B102" s="386"/>
      <c r="C102" s="387"/>
      <c r="D102" s="391"/>
      <c r="E102" s="392"/>
      <c r="F102" s="392"/>
      <c r="G102" s="392"/>
      <c r="H102" s="392"/>
      <c r="I102" s="392"/>
      <c r="J102" s="392"/>
      <c r="K102" s="392"/>
      <c r="L102" s="392"/>
      <c r="M102" s="392"/>
      <c r="N102" s="392"/>
      <c r="O102" s="392"/>
      <c r="P102" s="392"/>
      <c r="Q102" s="392"/>
      <c r="R102" s="392"/>
      <c r="S102" s="392"/>
      <c r="T102" s="392"/>
      <c r="U102" s="392"/>
      <c r="V102" s="392"/>
      <c r="W102" s="392"/>
      <c r="X102" s="392"/>
      <c r="Y102" s="392"/>
      <c r="Z102" s="392"/>
      <c r="AA102" s="392"/>
      <c r="AB102" s="392"/>
      <c r="AC102" s="392"/>
      <c r="AD102" s="392"/>
      <c r="AE102" s="392"/>
      <c r="AF102" s="392"/>
      <c r="AG102" s="392"/>
      <c r="AH102" s="392"/>
      <c r="AI102" s="392"/>
      <c r="AJ102" s="392"/>
      <c r="AK102" s="392"/>
      <c r="AL102" s="392"/>
      <c r="AM102" s="392"/>
      <c r="AN102" s="392"/>
      <c r="AO102" s="392"/>
      <c r="AP102" s="392"/>
      <c r="AQ102" s="392"/>
      <c r="AR102" s="392"/>
      <c r="AS102" s="392"/>
      <c r="AT102" s="392"/>
      <c r="AU102" s="393"/>
    </row>
    <row r="103" spans="2:56" ht="10.95" customHeight="1" x14ac:dyDescent="0.3">
      <c r="B103" s="386" t="str">
        <f t="shared" ref="B103" si="15">IF(D103=0,"",B101+1)</f>
        <v/>
      </c>
      <c r="C103" s="387"/>
      <c r="D103" s="388"/>
      <c r="E103" s="389"/>
      <c r="F103" s="389"/>
      <c r="G103" s="389"/>
      <c r="H103" s="389"/>
      <c r="I103" s="389"/>
      <c r="J103" s="389"/>
      <c r="K103" s="389"/>
      <c r="L103" s="389"/>
      <c r="M103" s="389"/>
      <c r="N103" s="389"/>
      <c r="O103" s="389"/>
      <c r="P103" s="389"/>
      <c r="Q103" s="389"/>
      <c r="R103" s="389"/>
      <c r="S103" s="389"/>
      <c r="T103" s="389"/>
      <c r="U103" s="389"/>
      <c r="V103" s="389"/>
      <c r="W103" s="389"/>
      <c r="X103" s="389"/>
      <c r="Y103" s="389"/>
      <c r="Z103" s="389"/>
      <c r="AA103" s="389"/>
      <c r="AB103" s="389"/>
      <c r="AC103" s="389"/>
      <c r="AD103" s="389"/>
      <c r="AE103" s="389"/>
      <c r="AF103" s="389"/>
      <c r="AG103" s="389"/>
      <c r="AH103" s="389"/>
      <c r="AI103" s="389"/>
      <c r="AJ103" s="389"/>
      <c r="AK103" s="389"/>
      <c r="AL103" s="389"/>
      <c r="AM103" s="389"/>
      <c r="AN103" s="389"/>
      <c r="AO103" s="389"/>
      <c r="AP103" s="389"/>
      <c r="AQ103" s="389"/>
      <c r="AR103" s="389"/>
      <c r="AS103" s="389"/>
      <c r="AT103" s="389"/>
      <c r="AU103" s="390"/>
    </row>
    <row r="104" spans="2:56" ht="10.95" customHeight="1" x14ac:dyDescent="0.3">
      <c r="B104" s="386"/>
      <c r="C104" s="387"/>
      <c r="D104" s="391"/>
      <c r="E104" s="392"/>
      <c r="F104" s="392"/>
      <c r="G104" s="392"/>
      <c r="H104" s="392"/>
      <c r="I104" s="392"/>
      <c r="J104" s="392"/>
      <c r="K104" s="392"/>
      <c r="L104" s="392"/>
      <c r="M104" s="392"/>
      <c r="N104" s="392"/>
      <c r="O104" s="392"/>
      <c r="P104" s="392"/>
      <c r="Q104" s="392"/>
      <c r="R104" s="392"/>
      <c r="S104" s="392"/>
      <c r="T104" s="392"/>
      <c r="U104" s="392"/>
      <c r="V104" s="392"/>
      <c r="W104" s="392"/>
      <c r="X104" s="392"/>
      <c r="Y104" s="392"/>
      <c r="Z104" s="392"/>
      <c r="AA104" s="392"/>
      <c r="AB104" s="392"/>
      <c r="AC104" s="392"/>
      <c r="AD104" s="392"/>
      <c r="AE104" s="392"/>
      <c r="AF104" s="392"/>
      <c r="AG104" s="392"/>
      <c r="AH104" s="392"/>
      <c r="AI104" s="392"/>
      <c r="AJ104" s="392"/>
      <c r="AK104" s="392"/>
      <c r="AL104" s="392"/>
      <c r="AM104" s="392"/>
      <c r="AN104" s="392"/>
      <c r="AO104" s="392"/>
      <c r="AP104" s="392"/>
      <c r="AQ104" s="392"/>
      <c r="AR104" s="392"/>
      <c r="AS104" s="392"/>
      <c r="AT104" s="392"/>
      <c r="AU104" s="393"/>
    </row>
    <row r="105" spans="2:56" ht="10.95" customHeight="1" x14ac:dyDescent="0.3">
      <c r="B105" s="386" t="str">
        <f t="shared" ref="B105" si="16">IF(D105=0,"",B103+1)</f>
        <v/>
      </c>
      <c r="C105" s="387"/>
      <c r="D105" s="388"/>
      <c r="E105" s="389"/>
      <c r="F105" s="389"/>
      <c r="G105" s="389"/>
      <c r="H105" s="389"/>
      <c r="I105" s="389"/>
      <c r="J105" s="389"/>
      <c r="K105" s="389"/>
      <c r="L105" s="389"/>
      <c r="M105" s="389"/>
      <c r="N105" s="389"/>
      <c r="O105" s="389"/>
      <c r="P105" s="389"/>
      <c r="Q105" s="389"/>
      <c r="R105" s="389"/>
      <c r="S105" s="389"/>
      <c r="T105" s="389"/>
      <c r="U105" s="389"/>
      <c r="V105" s="389"/>
      <c r="W105" s="389"/>
      <c r="X105" s="389"/>
      <c r="Y105" s="389"/>
      <c r="Z105" s="389"/>
      <c r="AA105" s="389"/>
      <c r="AB105" s="389"/>
      <c r="AC105" s="389"/>
      <c r="AD105" s="389"/>
      <c r="AE105" s="389"/>
      <c r="AF105" s="389"/>
      <c r="AG105" s="389"/>
      <c r="AH105" s="389"/>
      <c r="AI105" s="389"/>
      <c r="AJ105" s="389"/>
      <c r="AK105" s="389"/>
      <c r="AL105" s="389"/>
      <c r="AM105" s="389"/>
      <c r="AN105" s="389"/>
      <c r="AO105" s="389"/>
      <c r="AP105" s="389"/>
      <c r="AQ105" s="389"/>
      <c r="AR105" s="389"/>
      <c r="AS105" s="389"/>
      <c r="AT105" s="389"/>
      <c r="AU105" s="390"/>
    </row>
    <row r="106" spans="2:56" ht="10.95" customHeight="1" x14ac:dyDescent="0.3">
      <c r="B106" s="386"/>
      <c r="C106" s="387"/>
      <c r="D106" s="391"/>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c r="AG106" s="392"/>
      <c r="AH106" s="392"/>
      <c r="AI106" s="392"/>
      <c r="AJ106" s="392"/>
      <c r="AK106" s="392"/>
      <c r="AL106" s="392"/>
      <c r="AM106" s="392"/>
      <c r="AN106" s="392"/>
      <c r="AO106" s="392"/>
      <c r="AP106" s="392"/>
      <c r="AQ106" s="392"/>
      <c r="AR106" s="392"/>
      <c r="AS106" s="392"/>
      <c r="AT106" s="392"/>
      <c r="AU106" s="393"/>
    </row>
    <row r="107" spans="2:56" ht="10.95" customHeight="1" x14ac:dyDescent="0.3">
      <c r="B107" s="386" t="str">
        <f t="shared" ref="B107" si="17">IF(D107=0,"",B105+1)</f>
        <v/>
      </c>
      <c r="C107" s="387"/>
      <c r="D107" s="388"/>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c r="AR107" s="389"/>
      <c r="AS107" s="389"/>
      <c r="AT107" s="389"/>
      <c r="AU107" s="390"/>
    </row>
    <row r="108" spans="2:56" ht="10.95" customHeight="1" x14ac:dyDescent="0.3">
      <c r="B108" s="386"/>
      <c r="C108" s="387"/>
      <c r="D108" s="391"/>
      <c r="E108" s="392"/>
      <c r="F108" s="392"/>
      <c r="G108" s="392"/>
      <c r="H108" s="392"/>
      <c r="I108" s="392"/>
      <c r="J108" s="392"/>
      <c r="K108" s="392"/>
      <c r="L108" s="392"/>
      <c r="M108" s="392"/>
      <c r="N108" s="392"/>
      <c r="O108" s="392"/>
      <c r="P108" s="392"/>
      <c r="Q108" s="392"/>
      <c r="R108" s="392"/>
      <c r="S108" s="392"/>
      <c r="T108" s="392"/>
      <c r="U108" s="392"/>
      <c r="V108" s="392"/>
      <c r="W108" s="392"/>
      <c r="X108" s="392"/>
      <c r="Y108" s="392"/>
      <c r="Z108" s="392"/>
      <c r="AA108" s="392"/>
      <c r="AB108" s="392"/>
      <c r="AC108" s="392"/>
      <c r="AD108" s="392"/>
      <c r="AE108" s="392"/>
      <c r="AF108" s="392"/>
      <c r="AG108" s="392"/>
      <c r="AH108" s="392"/>
      <c r="AI108" s="392"/>
      <c r="AJ108" s="392"/>
      <c r="AK108" s="392"/>
      <c r="AL108" s="392"/>
      <c r="AM108" s="392"/>
      <c r="AN108" s="392"/>
      <c r="AO108" s="392"/>
      <c r="AP108" s="392"/>
      <c r="AQ108" s="392"/>
      <c r="AR108" s="392"/>
      <c r="AS108" s="392"/>
      <c r="AT108" s="392"/>
      <c r="AU108" s="393"/>
    </row>
    <row r="109" spans="2:56" ht="10.95" customHeight="1" x14ac:dyDescent="0.3">
      <c r="B109" s="386" t="str">
        <f t="shared" ref="B109" si="18">IF(D109=0,"",B107+1)</f>
        <v/>
      </c>
      <c r="C109" s="387"/>
      <c r="D109" s="388"/>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c r="AO109" s="389"/>
      <c r="AP109" s="389"/>
      <c r="AQ109" s="389"/>
      <c r="AR109" s="389"/>
      <c r="AS109" s="389"/>
      <c r="AT109" s="389"/>
      <c r="AU109" s="390"/>
    </row>
    <row r="110" spans="2:56" ht="10.95" customHeight="1" x14ac:dyDescent="0.3">
      <c r="B110" s="386"/>
      <c r="C110" s="387"/>
      <c r="D110" s="391"/>
      <c r="E110" s="392"/>
      <c r="F110" s="392"/>
      <c r="G110" s="392"/>
      <c r="H110" s="392"/>
      <c r="I110" s="392"/>
      <c r="J110" s="392"/>
      <c r="K110" s="392"/>
      <c r="L110" s="392"/>
      <c r="M110" s="392"/>
      <c r="N110" s="392"/>
      <c r="O110" s="392"/>
      <c r="P110" s="392"/>
      <c r="Q110" s="392"/>
      <c r="R110" s="392"/>
      <c r="S110" s="392"/>
      <c r="T110" s="392"/>
      <c r="U110" s="392"/>
      <c r="V110" s="392"/>
      <c r="W110" s="392"/>
      <c r="X110" s="392"/>
      <c r="Y110" s="392"/>
      <c r="Z110" s="392"/>
      <c r="AA110" s="392"/>
      <c r="AB110" s="392"/>
      <c r="AC110" s="392"/>
      <c r="AD110" s="392"/>
      <c r="AE110" s="392"/>
      <c r="AF110" s="392"/>
      <c r="AG110" s="392"/>
      <c r="AH110" s="392"/>
      <c r="AI110" s="392"/>
      <c r="AJ110" s="392"/>
      <c r="AK110" s="392"/>
      <c r="AL110" s="392"/>
      <c r="AM110" s="392"/>
      <c r="AN110" s="392"/>
      <c r="AO110" s="392"/>
      <c r="AP110" s="392"/>
      <c r="AQ110" s="392"/>
      <c r="AR110" s="392"/>
      <c r="AS110" s="392"/>
      <c r="AT110" s="392"/>
      <c r="AU110" s="393"/>
    </row>
    <row r="111" spans="2:56" ht="10.95" customHeight="1" x14ac:dyDescent="0.3">
      <c r="B111" s="386" t="str">
        <f t="shared" ref="B111" si="19">IF(D111=0,"",B109+1)</f>
        <v/>
      </c>
      <c r="C111" s="387"/>
      <c r="D111" s="388"/>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c r="AO111" s="389"/>
      <c r="AP111" s="389"/>
      <c r="AQ111" s="389"/>
      <c r="AR111" s="389"/>
      <c r="AS111" s="389"/>
      <c r="AT111" s="389"/>
      <c r="AU111" s="390"/>
    </row>
    <row r="112" spans="2:56" ht="10.95" customHeight="1" x14ac:dyDescent="0.3">
      <c r="B112" s="386"/>
      <c r="C112" s="387"/>
      <c r="D112" s="391"/>
      <c r="E112" s="392"/>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c r="AN112" s="392"/>
      <c r="AO112" s="392"/>
      <c r="AP112" s="392"/>
      <c r="AQ112" s="392"/>
      <c r="AR112" s="392"/>
      <c r="AS112" s="392"/>
      <c r="AT112" s="392"/>
      <c r="AU112" s="393"/>
    </row>
    <row r="113" spans="1:48" ht="10.95" customHeight="1" x14ac:dyDescent="0.3">
      <c r="B113" s="386" t="str">
        <f t="shared" ref="B113" si="20">IF(D113=0,"",B111+1)</f>
        <v/>
      </c>
      <c r="C113" s="387"/>
      <c r="D113" s="388"/>
      <c r="E113" s="389"/>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c r="AN113" s="389"/>
      <c r="AO113" s="389"/>
      <c r="AP113" s="389"/>
      <c r="AQ113" s="389"/>
      <c r="AR113" s="389"/>
      <c r="AS113" s="389"/>
      <c r="AT113" s="389"/>
      <c r="AU113" s="390"/>
    </row>
    <row r="114" spans="1:48" ht="10.95" customHeight="1" x14ac:dyDescent="0.3">
      <c r="B114" s="386"/>
      <c r="C114" s="387"/>
      <c r="D114" s="391"/>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c r="AK114" s="392"/>
      <c r="AL114" s="392"/>
      <c r="AM114" s="392"/>
      <c r="AN114" s="392"/>
      <c r="AO114" s="392"/>
      <c r="AP114" s="392"/>
      <c r="AQ114" s="392"/>
      <c r="AR114" s="392"/>
      <c r="AS114" s="392"/>
      <c r="AT114" s="392"/>
      <c r="AU114" s="393"/>
    </row>
    <row r="115" spans="1:48" ht="12" customHeight="1" x14ac:dyDescent="0.3">
      <c r="A115" s="284" t="s">
        <v>96</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c r="AS115" s="284"/>
      <c r="AT115" s="284"/>
      <c r="AU115" s="284"/>
      <c r="AV115" s="284"/>
    </row>
    <row r="116" spans="1:48" ht="12" customHeight="1" x14ac:dyDescent="0.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276" t="s">
        <v>128</v>
      </c>
      <c r="AO116" s="276"/>
      <c r="AP116" s="276"/>
      <c r="AQ116" s="276"/>
      <c r="AR116" s="18"/>
      <c r="AS116" s="276" t="s">
        <v>127</v>
      </c>
      <c r="AT116" s="276"/>
      <c r="AU116" s="276"/>
      <c r="AV116" s="276"/>
    </row>
    <row r="117" spans="1:48" ht="12" customHeight="1" x14ac:dyDescent="0.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276"/>
      <c r="AO117" s="276"/>
      <c r="AP117" s="276"/>
      <c r="AQ117" s="276"/>
      <c r="AR117" s="18"/>
      <c r="AS117" s="276"/>
      <c r="AT117" s="276"/>
      <c r="AU117" s="276"/>
      <c r="AV117" s="276"/>
    </row>
    <row r="118" spans="1:48" ht="12" customHeight="1" x14ac:dyDescent="0.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row>
    <row r="119" spans="1:48" ht="12" customHeight="1" x14ac:dyDescent="0.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row>
    <row r="120" spans="1:48" ht="12" customHeight="1" x14ac:dyDescent="0.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row>
    <row r="121" spans="1:48" ht="12" customHeight="1" x14ac:dyDescent="0.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row>
    <row r="122" spans="1:48"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row>
    <row r="123" spans="1:48"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row>
    <row r="124" spans="1:48"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1:48" ht="12"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12"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12"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12"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12"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12"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12"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12"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12"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12"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12"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12"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12"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12"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12"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12"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12"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12"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12"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12"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12"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ht="12"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row>
    <row r="160" spans="1:48" ht="12"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12"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ht="12"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row>
    <row r="163" spans="1:48" ht="12"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row>
    <row r="164" spans="1:48" ht="12"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row>
    <row r="165" spans="1:48" ht="12"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row>
    <row r="166" spans="1:48" ht="12"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row>
    <row r="167" spans="1:48" ht="12"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row>
    <row r="168" spans="1:48" ht="12"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row>
    <row r="169" spans="1:48" ht="12"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row>
    <row r="170" spans="1:48" ht="12" customHeight="1" x14ac:dyDescent="0.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row>
    <row r="171" spans="1:48" ht="12" customHeight="1" x14ac:dyDescent="0.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row>
    <row r="172" spans="1:48" ht="12" customHeight="1" x14ac:dyDescent="0.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row>
    <row r="173" spans="1:48" ht="12" customHeight="1" x14ac:dyDescent="0.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row>
    <row r="174" spans="1:48" ht="12" customHeight="1" x14ac:dyDescent="0.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row>
    <row r="175" spans="1:48" ht="12" customHeight="1" x14ac:dyDescent="0.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row>
    <row r="176" spans="1:48" ht="12" customHeight="1" x14ac:dyDescent="0.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row>
    <row r="177" spans="1:48" ht="12" customHeight="1" x14ac:dyDescent="0.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row>
    <row r="178" spans="1:48" ht="12" customHeight="1" x14ac:dyDescent="0.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row>
    <row r="179" spans="1:48" ht="12" customHeight="1" x14ac:dyDescent="0.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row>
    <row r="180" spans="1:48" ht="12" customHeight="1" x14ac:dyDescent="0.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row>
    <row r="181" spans="1:48" ht="12" customHeight="1" x14ac:dyDescent="0.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row>
    <row r="182" spans="1:48" ht="12" customHeight="1" x14ac:dyDescent="0.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row>
    <row r="183" spans="1:48" ht="12" customHeight="1" x14ac:dyDescent="0.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row>
    <row r="184" spans="1:48" ht="12" customHeight="1" x14ac:dyDescent="0.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row>
    <row r="185" spans="1:48" ht="12" customHeight="1" x14ac:dyDescent="0.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row>
    <row r="186" spans="1:48" ht="12" customHeight="1" x14ac:dyDescent="0.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row>
    <row r="187" spans="1:48" ht="12" customHeight="1" x14ac:dyDescent="0.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row>
    <row r="188" spans="1:48" ht="12" customHeight="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row>
    <row r="189" spans="1:48" ht="12" customHeight="1" x14ac:dyDescent="0.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row>
    <row r="190" spans="1:48" ht="12" customHeight="1" x14ac:dyDescent="0.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row>
    <row r="191" spans="1:48" ht="12" customHeight="1" x14ac:dyDescent="0.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row>
    <row r="192" spans="1:48" ht="12" customHeight="1" x14ac:dyDescent="0.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row>
    <row r="193" spans="1:48" ht="12" customHeight="1" x14ac:dyDescent="0.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row>
    <row r="194" spans="1:48" ht="12" customHeight="1" x14ac:dyDescent="0.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row>
    <row r="195" spans="1:48" ht="12" customHeight="1" x14ac:dyDescent="0.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row>
    <row r="196" spans="1:48" ht="12" customHeight="1" x14ac:dyDescent="0.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row>
    <row r="197" spans="1:48" ht="12" customHeight="1" x14ac:dyDescent="0.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row>
    <row r="198" spans="1:48" ht="12" customHeight="1" x14ac:dyDescent="0.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row>
    <row r="199" spans="1:48" ht="12" customHeight="1" x14ac:dyDescent="0.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row>
    <row r="200" spans="1:48" ht="12" customHeight="1" x14ac:dyDescent="0.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row>
    <row r="201" spans="1:48" ht="12" customHeight="1" x14ac:dyDescent="0.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row>
    <row r="202" spans="1:48" ht="12" customHeight="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row>
    <row r="203" spans="1:48" ht="12" customHeight="1" x14ac:dyDescent="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row>
    <row r="204" spans="1:48" ht="12" customHeight="1" x14ac:dyDescent="0.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row>
    <row r="205" spans="1:48" ht="12" customHeight="1" x14ac:dyDescent="0.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row>
    <row r="206" spans="1:48" ht="12" customHeight="1" x14ac:dyDescent="0.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row>
    <row r="207" spans="1:48" ht="12" customHeight="1" x14ac:dyDescent="0.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row>
    <row r="208" spans="1:48" ht="12" customHeight="1" x14ac:dyDescent="0.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row>
    <row r="209" spans="1:48" ht="12" customHeight="1" x14ac:dyDescent="0.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row>
    <row r="210" spans="1:48" ht="12" customHeight="1" x14ac:dyDescent="0.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row>
    <row r="211" spans="1:48" ht="12" customHeight="1" x14ac:dyDescent="0.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row>
    <row r="212" spans="1:48" ht="12" customHeight="1" x14ac:dyDescent="0.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row>
    <row r="213" spans="1:48" ht="12" customHeight="1" x14ac:dyDescent="0.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row>
    <row r="214" spans="1:48" ht="12" customHeight="1" x14ac:dyDescent="0.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row>
    <row r="215" spans="1:48" ht="12" customHeight="1" x14ac:dyDescent="0.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row>
    <row r="216" spans="1:48" ht="12" customHeight="1" x14ac:dyDescent="0.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row>
    <row r="217" spans="1:48" ht="12" customHeight="1" x14ac:dyDescent="0.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row>
    <row r="218" spans="1:48" ht="12" customHeight="1" x14ac:dyDescent="0.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row>
    <row r="219" spans="1:48" ht="12" customHeight="1" x14ac:dyDescent="0.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row>
    <row r="220" spans="1:48" ht="12" customHeight="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row>
    <row r="221" spans="1:48" ht="12" customHeight="1" x14ac:dyDescent="0.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row>
    <row r="222" spans="1:48" ht="12" customHeight="1" x14ac:dyDescent="0.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row>
    <row r="223" spans="1:48" ht="12" customHeight="1" x14ac:dyDescent="0.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row>
    <row r="224" spans="1:48" ht="12" customHeight="1" x14ac:dyDescent="0.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row>
    <row r="225" spans="1:48" ht="12" customHeight="1" x14ac:dyDescent="0.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row>
    <row r="226" spans="1:48" ht="12" customHeight="1" x14ac:dyDescent="0.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row>
    <row r="227" spans="1:48" ht="12" customHeight="1" x14ac:dyDescent="0.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row>
    <row r="228" spans="1:48" ht="12" customHeight="1" x14ac:dyDescent="0.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row>
    <row r="229" spans="1:48" ht="12" customHeight="1" x14ac:dyDescent="0.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row>
    <row r="230" spans="1:48" ht="12" customHeight="1" x14ac:dyDescent="0.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row>
    <row r="231" spans="1:48" ht="12" customHeight="1" x14ac:dyDescent="0.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row>
    <row r="232" spans="1:48" ht="12" customHeight="1" x14ac:dyDescent="0.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row>
    <row r="233" spans="1:48" ht="12" customHeight="1" x14ac:dyDescent="0.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row>
    <row r="234" spans="1:48" ht="12" customHeight="1" x14ac:dyDescent="0.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row>
    <row r="235" spans="1:48" ht="12" customHeight="1" x14ac:dyDescent="0.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row>
    <row r="236" spans="1:48" ht="12" customHeight="1" x14ac:dyDescent="0.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row>
    <row r="237" spans="1:48" ht="12" customHeight="1" x14ac:dyDescent="0.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row>
    <row r="238" spans="1:48" ht="12" customHeight="1" x14ac:dyDescent="0.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row>
    <row r="239" spans="1:48" ht="12" customHeight="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row>
    <row r="240" spans="1:48" ht="12" customHeight="1" x14ac:dyDescent="0.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row>
    <row r="241" spans="1:48" ht="12" customHeight="1" x14ac:dyDescent="0.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row>
    <row r="242" spans="1:48" ht="12" customHeight="1" x14ac:dyDescent="0.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row>
    <row r="243" spans="1:48" ht="12" customHeight="1" x14ac:dyDescent="0.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row>
    <row r="244" spans="1:48" ht="12" customHeight="1" x14ac:dyDescent="0.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row>
    <row r="245" spans="1:48" ht="12" customHeight="1" x14ac:dyDescent="0.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row>
    <row r="246" spans="1:48" ht="12" customHeight="1" x14ac:dyDescent="0.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row>
    <row r="247" spans="1:48" ht="12" customHeight="1" x14ac:dyDescent="0.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row>
    <row r="248" spans="1:48" ht="12" customHeight="1" x14ac:dyDescent="0.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row>
    <row r="249" spans="1:48" ht="12" customHeight="1" x14ac:dyDescent="0.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row>
    <row r="250" spans="1:48" ht="12" customHeight="1" x14ac:dyDescent="0.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row>
    <row r="251" spans="1:48" ht="12" customHeight="1" x14ac:dyDescent="0.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row>
    <row r="252" spans="1:48" ht="12" customHeight="1" x14ac:dyDescent="0.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row>
    <row r="253" spans="1:48" ht="12" customHeight="1" x14ac:dyDescent="0.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row>
    <row r="254" spans="1:48" ht="12" customHeight="1" x14ac:dyDescent="0.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row>
    <row r="255" spans="1:48" ht="12" customHeight="1" x14ac:dyDescent="0.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row>
    <row r="256" spans="1:48" ht="12" customHeight="1" x14ac:dyDescent="0.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row>
    <row r="257" spans="1:48" ht="12" customHeight="1" x14ac:dyDescent="0.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row>
    <row r="258" spans="1:48" ht="12" customHeight="1" x14ac:dyDescent="0.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row>
    <row r="259" spans="1:48" ht="12" customHeight="1" x14ac:dyDescent="0.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row>
    <row r="260" spans="1:48" ht="12" customHeight="1" x14ac:dyDescent="0.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row>
    <row r="261" spans="1:48" ht="12" customHeight="1" x14ac:dyDescent="0.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row>
    <row r="262" spans="1:48" ht="12" customHeight="1" x14ac:dyDescent="0.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row>
    <row r="263" spans="1:48" ht="12" customHeight="1" x14ac:dyDescent="0.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row>
    <row r="264" spans="1:48" ht="12" customHeight="1" x14ac:dyDescent="0.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row>
    <row r="265" spans="1:48" ht="12" customHeight="1" x14ac:dyDescent="0.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row>
    <row r="266" spans="1:48" ht="12" customHeight="1" x14ac:dyDescent="0.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row>
    <row r="267" spans="1:48" ht="12" customHeight="1" x14ac:dyDescent="0.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row>
    <row r="268" spans="1:48" ht="12" customHeight="1" x14ac:dyDescent="0.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row>
    <row r="269" spans="1:48" ht="12" customHeight="1" x14ac:dyDescent="0.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row>
    <row r="270" spans="1:48" ht="12" customHeight="1" x14ac:dyDescent="0.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row>
    <row r="271" spans="1:48" ht="12" customHeight="1" x14ac:dyDescent="0.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row>
    <row r="272" spans="1:48" ht="12" customHeight="1" x14ac:dyDescent="0.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row>
    <row r="273" spans="1:48" ht="12" customHeight="1" x14ac:dyDescent="0.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row>
    <row r="274" spans="1:48" ht="12" customHeight="1" x14ac:dyDescent="0.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row>
    <row r="275" spans="1:48" ht="12" customHeight="1" x14ac:dyDescent="0.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row>
    <row r="276" spans="1:48" ht="12" customHeight="1" x14ac:dyDescent="0.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row>
    <row r="277" spans="1:48" ht="12" customHeight="1" x14ac:dyDescent="0.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row>
    <row r="278" spans="1:48" ht="12" customHeight="1" x14ac:dyDescent="0.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row>
    <row r="279" spans="1:48" ht="12" customHeight="1" x14ac:dyDescent="0.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row>
    <row r="280" spans="1:48" ht="12" customHeight="1" x14ac:dyDescent="0.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row>
    <row r="281" spans="1:48" ht="12" customHeight="1" x14ac:dyDescent="0.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row>
    <row r="282" spans="1:48" ht="12" customHeight="1" x14ac:dyDescent="0.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row>
    <row r="283" spans="1:48" ht="12" customHeight="1" x14ac:dyDescent="0.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row>
    <row r="284" spans="1:48" ht="12" customHeight="1" x14ac:dyDescent="0.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row>
    <row r="285" spans="1:48" ht="12" customHeight="1" x14ac:dyDescent="0.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row>
    <row r="286" spans="1:48" ht="12" customHeight="1" x14ac:dyDescent="0.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row>
    <row r="287" spans="1:48" ht="12" customHeight="1" x14ac:dyDescent="0.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row>
    <row r="288" spans="1:48" ht="12" customHeight="1" x14ac:dyDescent="0.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row>
    <row r="289" spans="1:48" ht="12" customHeight="1" x14ac:dyDescent="0.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row>
    <row r="290" spans="1:48" ht="12" customHeight="1" x14ac:dyDescent="0.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row>
    <row r="291" spans="1:48" ht="12" customHeight="1" x14ac:dyDescent="0.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row>
    <row r="292" spans="1:48" ht="12" customHeight="1" x14ac:dyDescent="0.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row>
    <row r="293" spans="1:48" ht="12" customHeight="1" x14ac:dyDescent="0.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row>
    <row r="294" spans="1:48" ht="12" customHeight="1" x14ac:dyDescent="0.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row>
    <row r="295" spans="1:48" ht="12" customHeight="1" x14ac:dyDescent="0.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row>
    <row r="296" spans="1:48" ht="12" customHeight="1" x14ac:dyDescent="0.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row>
    <row r="297" spans="1:48" ht="12" customHeight="1" x14ac:dyDescent="0.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row>
    <row r="298" spans="1:48" ht="12" customHeight="1" x14ac:dyDescent="0.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row>
    <row r="299" spans="1:48" ht="12" customHeight="1" x14ac:dyDescent="0.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row>
    <row r="300" spans="1:48" ht="12" customHeight="1" x14ac:dyDescent="0.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row>
    <row r="301" spans="1:48" ht="12" customHeight="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row>
    <row r="302" spans="1:48" ht="12" customHeight="1" x14ac:dyDescent="0.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row>
    <row r="303" spans="1:48" ht="12" customHeight="1" x14ac:dyDescent="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row>
    <row r="304" spans="1:48" ht="12" customHeight="1" x14ac:dyDescent="0.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row>
    <row r="305" spans="1:48" ht="12" customHeight="1" x14ac:dyDescent="0.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row>
    <row r="306" spans="1:48" ht="12" customHeight="1" x14ac:dyDescent="0.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row>
    <row r="307" spans="1:48" ht="12" customHeight="1" x14ac:dyDescent="0.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row>
    <row r="308" spans="1:48" ht="12" customHeight="1" x14ac:dyDescent="0.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row>
    <row r="309" spans="1:48" ht="12" customHeight="1" x14ac:dyDescent="0.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row>
    <row r="310" spans="1:48" ht="12" customHeight="1" x14ac:dyDescent="0.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row>
    <row r="311" spans="1:48" ht="12" customHeight="1" x14ac:dyDescent="0.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row>
    <row r="312" spans="1:48" ht="12" customHeight="1" x14ac:dyDescent="0.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row>
    <row r="313" spans="1:48" ht="12" customHeight="1" x14ac:dyDescent="0.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row>
    <row r="314" spans="1:48" ht="12" customHeight="1" x14ac:dyDescent="0.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row>
    <row r="315" spans="1:48" ht="12" customHeight="1" x14ac:dyDescent="0.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row>
    <row r="316" spans="1:48" ht="12" customHeight="1" x14ac:dyDescent="0.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row>
    <row r="317" spans="1:48" ht="12" customHeight="1" x14ac:dyDescent="0.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row>
    <row r="318" spans="1:48" ht="12" customHeight="1" x14ac:dyDescent="0.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row>
    <row r="319" spans="1:48" ht="12" customHeight="1" x14ac:dyDescent="0.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row>
    <row r="320" spans="1:48" ht="12" customHeight="1" x14ac:dyDescent="0.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row>
    <row r="321" spans="1:48" ht="12" customHeight="1" x14ac:dyDescent="0.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row>
    <row r="322" spans="1:48" ht="12" customHeight="1" x14ac:dyDescent="0.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row>
    <row r="323" spans="1:48" ht="12" customHeight="1" x14ac:dyDescent="0.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row>
    <row r="324" spans="1:48" ht="12" customHeight="1" x14ac:dyDescent="0.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row>
    <row r="325" spans="1:48" ht="12" customHeight="1" x14ac:dyDescent="0.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row>
    <row r="326" spans="1:48" ht="12" customHeight="1" x14ac:dyDescent="0.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row>
    <row r="327" spans="1:48" ht="12" customHeight="1" x14ac:dyDescent="0.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row>
    <row r="328" spans="1:48" ht="12" customHeight="1" x14ac:dyDescent="0.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row>
    <row r="329" spans="1:48" ht="12" customHeight="1" x14ac:dyDescent="0.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row>
    <row r="330" spans="1:48" ht="12" customHeight="1" x14ac:dyDescent="0.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row>
    <row r="331" spans="1:48" ht="12" customHeight="1" x14ac:dyDescent="0.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row>
    <row r="332" spans="1:48" ht="12" customHeight="1" x14ac:dyDescent="0.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row>
    <row r="333" spans="1:48" ht="12" customHeight="1" x14ac:dyDescent="0.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row>
    <row r="334" spans="1:48" ht="12" customHeight="1" x14ac:dyDescent="0.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row>
    <row r="335" spans="1:48" ht="12" customHeight="1" x14ac:dyDescent="0.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row>
    <row r="336" spans="1:48" ht="12" customHeight="1" x14ac:dyDescent="0.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row>
    <row r="337" spans="1:48" ht="12" customHeight="1" x14ac:dyDescent="0.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row>
    <row r="338" spans="1:48" ht="12" customHeight="1" x14ac:dyDescent="0.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row>
    <row r="339" spans="1:48" ht="12" customHeight="1" x14ac:dyDescent="0.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row>
    <row r="340" spans="1:48" ht="12" customHeight="1" x14ac:dyDescent="0.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row>
    <row r="341" spans="1:48" ht="12" customHeight="1" x14ac:dyDescent="0.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row>
    <row r="342" spans="1:48" ht="12" customHeight="1" x14ac:dyDescent="0.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row>
    <row r="343" spans="1:48" ht="12" customHeight="1" x14ac:dyDescent="0.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row>
    <row r="344" spans="1:48" ht="12" customHeight="1" x14ac:dyDescent="0.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row>
    <row r="345" spans="1:48" ht="12" customHeight="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row>
    <row r="346" spans="1:48" ht="12" customHeight="1" x14ac:dyDescent="0.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row>
    <row r="347" spans="1:48" ht="12" customHeight="1" x14ac:dyDescent="0.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row>
    <row r="348" spans="1:48" ht="12" customHeight="1" x14ac:dyDescent="0.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row>
    <row r="349" spans="1:48" ht="12" customHeight="1" x14ac:dyDescent="0.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row>
    <row r="350" spans="1:48" ht="12" customHeight="1" x14ac:dyDescent="0.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row>
    <row r="351" spans="1:48" ht="12" customHeight="1" x14ac:dyDescent="0.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row>
    <row r="352" spans="1:48" ht="12" customHeight="1" x14ac:dyDescent="0.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row>
    <row r="353" spans="1:48" ht="12" customHeight="1" x14ac:dyDescent="0.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row>
    <row r="354" spans="1:48" ht="12" customHeight="1" x14ac:dyDescent="0.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row>
    <row r="355" spans="1:48" ht="12" customHeight="1" x14ac:dyDescent="0.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row>
    <row r="356" spans="1:48" ht="12" customHeight="1" x14ac:dyDescent="0.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row>
    <row r="357" spans="1:48" ht="12" customHeight="1" x14ac:dyDescent="0.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row>
    <row r="358" spans="1:48" ht="12" customHeight="1" x14ac:dyDescent="0.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row>
    <row r="359" spans="1:48" ht="12" customHeight="1" x14ac:dyDescent="0.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row>
    <row r="360" spans="1:48" ht="12" customHeight="1" x14ac:dyDescent="0.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row>
    <row r="361" spans="1:48" ht="12" customHeight="1" x14ac:dyDescent="0.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row>
    <row r="362" spans="1:48" ht="12" customHeight="1" x14ac:dyDescent="0.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row>
    <row r="363" spans="1:48" ht="12" customHeight="1" x14ac:dyDescent="0.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row>
    <row r="364" spans="1:48" ht="12" customHeight="1" x14ac:dyDescent="0.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row>
    <row r="365" spans="1:48" ht="12" customHeight="1" x14ac:dyDescent="0.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row>
    <row r="366" spans="1:48" ht="12" customHeight="1" x14ac:dyDescent="0.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row>
    <row r="367" spans="1:48" ht="12" customHeight="1" x14ac:dyDescent="0.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row>
    <row r="368" spans="1:48" ht="12" customHeight="1" x14ac:dyDescent="0.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row>
    <row r="369" spans="1:48" ht="12" customHeight="1" x14ac:dyDescent="0.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row>
    <row r="370" spans="1:48" ht="12" customHeight="1" x14ac:dyDescent="0.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row>
    <row r="371" spans="1:48" ht="12" customHeight="1" x14ac:dyDescent="0.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row>
    <row r="372" spans="1:48" ht="12" customHeight="1" x14ac:dyDescent="0.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row>
    <row r="373" spans="1:48" ht="12" customHeight="1" x14ac:dyDescent="0.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row>
    <row r="374" spans="1:48" ht="12" customHeight="1" x14ac:dyDescent="0.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row>
    <row r="375" spans="1:48" ht="12" customHeight="1" x14ac:dyDescent="0.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row>
    <row r="376" spans="1:48" ht="12" customHeight="1" x14ac:dyDescent="0.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row>
    <row r="377" spans="1:48" ht="12" customHeight="1" x14ac:dyDescent="0.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row>
    <row r="378" spans="1:48" ht="12" customHeight="1" x14ac:dyDescent="0.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row>
    <row r="379" spans="1:48" ht="12" customHeight="1" x14ac:dyDescent="0.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row>
    <row r="380" spans="1:48" ht="12" customHeight="1" x14ac:dyDescent="0.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row>
    <row r="381" spans="1:48" ht="12" customHeight="1" x14ac:dyDescent="0.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row>
    <row r="382" spans="1:48" ht="12" customHeight="1" x14ac:dyDescent="0.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row>
    <row r="383" spans="1:48" ht="12" customHeight="1" x14ac:dyDescent="0.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row>
    <row r="384" spans="1:48" ht="12" customHeight="1" x14ac:dyDescent="0.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row>
    <row r="385" spans="1:48" ht="12" customHeight="1" x14ac:dyDescent="0.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row>
    <row r="386" spans="1:48" ht="12" customHeight="1" x14ac:dyDescent="0.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row>
    <row r="387" spans="1:48" ht="12" customHeight="1" x14ac:dyDescent="0.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row>
    <row r="388" spans="1:48" ht="12" customHeight="1" x14ac:dyDescent="0.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row>
    <row r="389" spans="1:48" ht="12" customHeight="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row>
    <row r="390" spans="1:48" ht="12" customHeight="1" x14ac:dyDescent="0.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row>
    <row r="391" spans="1:48" ht="12" customHeight="1" x14ac:dyDescent="0.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row>
    <row r="392" spans="1:48" ht="12" customHeight="1" x14ac:dyDescent="0.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row>
    <row r="393" spans="1:48" ht="12" customHeight="1" x14ac:dyDescent="0.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row>
    <row r="394" spans="1:48" ht="12" customHeight="1" x14ac:dyDescent="0.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row>
    <row r="395" spans="1:48" ht="12" customHeight="1" x14ac:dyDescent="0.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row>
    <row r="396" spans="1:48" ht="12" customHeight="1" x14ac:dyDescent="0.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row>
    <row r="397" spans="1:48" ht="12" customHeight="1" x14ac:dyDescent="0.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row>
    <row r="398" spans="1:48" ht="12" customHeight="1" x14ac:dyDescent="0.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row>
    <row r="399" spans="1:48" ht="12" customHeight="1" x14ac:dyDescent="0.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row>
    <row r="400" spans="1:48" ht="12" customHeight="1" x14ac:dyDescent="0.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row>
    <row r="401" spans="1:48" ht="12" customHeight="1" x14ac:dyDescent="0.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row>
    <row r="402" spans="1:48" ht="12" customHeight="1" x14ac:dyDescent="0.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row>
    <row r="403" spans="1:48" ht="12" customHeight="1" x14ac:dyDescent="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row>
    <row r="404" spans="1:48" ht="12" customHeight="1" x14ac:dyDescent="0.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row>
    <row r="405" spans="1:48" ht="12" customHeight="1" x14ac:dyDescent="0.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row>
    <row r="406" spans="1:48" ht="12" customHeight="1" x14ac:dyDescent="0.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row>
    <row r="407" spans="1:48" ht="12" customHeight="1" x14ac:dyDescent="0.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row>
    <row r="408" spans="1:48" ht="12" customHeight="1" x14ac:dyDescent="0.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row>
    <row r="409" spans="1:48" ht="12" customHeight="1" x14ac:dyDescent="0.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row>
    <row r="410" spans="1:48" ht="12" customHeight="1" x14ac:dyDescent="0.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row>
    <row r="411" spans="1:48" ht="12" customHeight="1" x14ac:dyDescent="0.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row>
    <row r="412" spans="1:48" ht="12" customHeight="1" x14ac:dyDescent="0.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row>
    <row r="413" spans="1:48" ht="12" customHeight="1" x14ac:dyDescent="0.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row>
    <row r="414" spans="1:48" ht="12" customHeight="1" x14ac:dyDescent="0.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row>
    <row r="415" spans="1:48" ht="12" customHeight="1" x14ac:dyDescent="0.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row>
    <row r="416" spans="1:48" ht="12" customHeight="1" x14ac:dyDescent="0.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row>
    <row r="417" spans="1:48" ht="12" customHeight="1" x14ac:dyDescent="0.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row>
    <row r="418" spans="1:48" ht="12" customHeight="1" x14ac:dyDescent="0.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row>
    <row r="419" spans="1:48" ht="12" customHeight="1" x14ac:dyDescent="0.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row>
    <row r="420" spans="1:48" ht="12" customHeight="1" x14ac:dyDescent="0.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row>
    <row r="421" spans="1:48" ht="12" customHeight="1" x14ac:dyDescent="0.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row>
    <row r="422" spans="1:48" ht="12" customHeight="1" x14ac:dyDescent="0.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row>
    <row r="423" spans="1:48" ht="12" customHeight="1" x14ac:dyDescent="0.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row>
    <row r="424" spans="1:48" ht="12" customHeight="1" x14ac:dyDescent="0.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row>
    <row r="425" spans="1:48" ht="12" customHeight="1" x14ac:dyDescent="0.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row>
    <row r="426" spans="1:48" ht="12" customHeight="1" x14ac:dyDescent="0.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row>
    <row r="427" spans="1:48" ht="12" customHeight="1" x14ac:dyDescent="0.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row>
    <row r="428" spans="1:48" ht="12" customHeight="1" x14ac:dyDescent="0.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row>
    <row r="429" spans="1:48" ht="12" customHeight="1" x14ac:dyDescent="0.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row>
    <row r="430" spans="1:48" ht="12" customHeight="1" x14ac:dyDescent="0.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row>
    <row r="431" spans="1:48" ht="12" customHeight="1" x14ac:dyDescent="0.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row>
    <row r="432" spans="1:48" ht="12" customHeight="1" x14ac:dyDescent="0.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row>
    <row r="433" spans="1:48" ht="12" customHeight="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row>
    <row r="434" spans="1:48" ht="12" customHeight="1" x14ac:dyDescent="0.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row>
    <row r="435" spans="1:48" ht="12" customHeight="1" x14ac:dyDescent="0.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row>
    <row r="436" spans="1:48" ht="12" customHeight="1" x14ac:dyDescent="0.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row>
    <row r="437" spans="1:48" ht="12" customHeight="1" x14ac:dyDescent="0.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row>
    <row r="438" spans="1:48" ht="12" customHeight="1" x14ac:dyDescent="0.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row>
    <row r="439" spans="1:48" ht="12" customHeight="1" x14ac:dyDescent="0.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row>
    <row r="440" spans="1:48" ht="12" customHeight="1" x14ac:dyDescent="0.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row>
    <row r="441" spans="1:48" ht="12" customHeight="1" x14ac:dyDescent="0.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row>
    <row r="442" spans="1:48" ht="12" customHeight="1" x14ac:dyDescent="0.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row>
    <row r="443" spans="1:48" ht="12" customHeight="1" x14ac:dyDescent="0.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row>
    <row r="444" spans="1:48" ht="12" customHeight="1" x14ac:dyDescent="0.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row>
    <row r="445" spans="1:48" ht="12" customHeight="1" x14ac:dyDescent="0.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row>
    <row r="446" spans="1:48" ht="12" customHeight="1" x14ac:dyDescent="0.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row>
    <row r="447" spans="1:48" ht="12" customHeight="1" x14ac:dyDescent="0.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row>
    <row r="448" spans="1:48" ht="12" customHeight="1" x14ac:dyDescent="0.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row>
    <row r="449" spans="1:48" ht="12" customHeight="1" x14ac:dyDescent="0.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row>
    <row r="450" spans="1:48" ht="12" customHeight="1" x14ac:dyDescent="0.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row>
    <row r="451" spans="1:48" ht="12" customHeight="1" x14ac:dyDescent="0.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row>
    <row r="452" spans="1:48" ht="12" customHeight="1" x14ac:dyDescent="0.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row>
    <row r="453" spans="1:48" ht="12" customHeight="1" x14ac:dyDescent="0.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row>
    <row r="454" spans="1:48" ht="12" customHeight="1" x14ac:dyDescent="0.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row>
    <row r="455" spans="1:48" ht="12" customHeight="1" x14ac:dyDescent="0.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row>
    <row r="456" spans="1:48" ht="12" customHeight="1" x14ac:dyDescent="0.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row>
    <row r="457" spans="1:48" ht="12" customHeight="1" x14ac:dyDescent="0.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row>
    <row r="458" spans="1:48" ht="12" customHeight="1" x14ac:dyDescent="0.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row>
    <row r="459" spans="1:48" ht="12" customHeight="1" x14ac:dyDescent="0.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row>
    <row r="460" spans="1:48" ht="12" customHeight="1" x14ac:dyDescent="0.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row>
    <row r="461" spans="1:48" ht="12" customHeight="1" x14ac:dyDescent="0.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row>
    <row r="462" spans="1:48" ht="12" customHeight="1" x14ac:dyDescent="0.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row>
    <row r="463" spans="1:48" ht="12" customHeight="1" x14ac:dyDescent="0.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row>
    <row r="464" spans="1:48" ht="12" customHeight="1" x14ac:dyDescent="0.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row>
    <row r="465" spans="1:48" ht="12" customHeight="1" x14ac:dyDescent="0.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row>
    <row r="466" spans="1:48" ht="12" customHeight="1" x14ac:dyDescent="0.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row>
    <row r="467" spans="1:48" ht="12" customHeight="1" x14ac:dyDescent="0.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row>
    <row r="468" spans="1:48" ht="12" customHeight="1" x14ac:dyDescent="0.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row>
    <row r="469" spans="1:48" ht="12" customHeight="1" x14ac:dyDescent="0.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row>
    <row r="470" spans="1:48" ht="12" customHeight="1" x14ac:dyDescent="0.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row>
    <row r="471" spans="1:48" ht="12" customHeight="1" x14ac:dyDescent="0.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row>
    <row r="472" spans="1:48" ht="12" customHeight="1" x14ac:dyDescent="0.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row>
    <row r="473" spans="1:48" ht="12" customHeight="1" x14ac:dyDescent="0.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row>
    <row r="474" spans="1:48" ht="12" customHeight="1" x14ac:dyDescent="0.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row>
    <row r="475" spans="1:48" ht="12" customHeight="1" x14ac:dyDescent="0.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row>
    <row r="476" spans="1:48" ht="12" customHeight="1" x14ac:dyDescent="0.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row>
    <row r="477" spans="1:48" ht="12" customHeight="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row>
    <row r="478" spans="1:48" ht="12" customHeight="1" x14ac:dyDescent="0.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row>
    <row r="479" spans="1:48" ht="12" customHeight="1" x14ac:dyDescent="0.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row>
    <row r="480" spans="1:48" ht="12" customHeight="1" x14ac:dyDescent="0.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row>
    <row r="481" spans="1:48" ht="12" customHeight="1" x14ac:dyDescent="0.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row>
    <row r="482" spans="1:48" ht="12" customHeight="1" x14ac:dyDescent="0.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row>
    <row r="483" spans="1:48" ht="12" customHeight="1" x14ac:dyDescent="0.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row>
    <row r="484" spans="1:48" ht="12" customHeight="1" x14ac:dyDescent="0.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row>
    <row r="485" spans="1:48" ht="12" customHeight="1" x14ac:dyDescent="0.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row>
    <row r="486" spans="1:48" ht="12" customHeight="1" x14ac:dyDescent="0.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row>
    <row r="487" spans="1:48" ht="12" customHeight="1" x14ac:dyDescent="0.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row>
    <row r="488" spans="1:48" ht="12" customHeight="1" x14ac:dyDescent="0.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row>
    <row r="489" spans="1:48" ht="12" customHeight="1" x14ac:dyDescent="0.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row>
    <row r="490" spans="1:48" ht="12" customHeight="1" x14ac:dyDescent="0.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row>
    <row r="491" spans="1:48" ht="12" customHeight="1" x14ac:dyDescent="0.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row>
    <row r="492" spans="1:48" ht="12" customHeight="1" x14ac:dyDescent="0.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row>
    <row r="493" spans="1:48" ht="12" customHeight="1" x14ac:dyDescent="0.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row>
    <row r="494" spans="1:48" ht="12" customHeight="1" x14ac:dyDescent="0.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row>
    <row r="495" spans="1:48" ht="12" customHeight="1" x14ac:dyDescent="0.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row>
    <row r="496" spans="1:48" ht="12" customHeight="1" x14ac:dyDescent="0.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row>
    <row r="497" spans="1:48" ht="12" customHeight="1" x14ac:dyDescent="0.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row>
    <row r="498" spans="1:48" ht="12" customHeight="1" x14ac:dyDescent="0.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row>
    <row r="499" spans="1:48" ht="12" customHeight="1" x14ac:dyDescent="0.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row>
    <row r="500" spans="1:48" ht="12" customHeight="1" x14ac:dyDescent="0.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row>
    <row r="501" spans="1:48" ht="12" customHeight="1" x14ac:dyDescent="0.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row>
    <row r="502" spans="1:48" ht="12" customHeight="1" x14ac:dyDescent="0.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row>
    <row r="503" spans="1:48" ht="12" customHeight="1" x14ac:dyDescent="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row>
    <row r="504" spans="1:48" ht="12" customHeight="1" x14ac:dyDescent="0.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row>
    <row r="505" spans="1:48" ht="12" customHeight="1" x14ac:dyDescent="0.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row>
    <row r="506" spans="1:48" ht="12" customHeight="1" x14ac:dyDescent="0.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row>
    <row r="507" spans="1:48" ht="12" customHeight="1" x14ac:dyDescent="0.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row>
    <row r="508" spans="1:48" ht="12" customHeight="1" x14ac:dyDescent="0.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row>
    <row r="509" spans="1:48" ht="12" customHeight="1" x14ac:dyDescent="0.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row>
    <row r="510" spans="1:48" ht="12" customHeight="1" x14ac:dyDescent="0.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row>
    <row r="511" spans="1:48" ht="12" customHeight="1" x14ac:dyDescent="0.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row>
    <row r="512" spans="1:48" ht="12" customHeight="1" x14ac:dyDescent="0.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row>
    <row r="513" spans="1:48" ht="12" customHeight="1" x14ac:dyDescent="0.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row>
    <row r="514" spans="1:48" ht="12" customHeight="1" x14ac:dyDescent="0.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row>
    <row r="515" spans="1:48" ht="12" customHeight="1" x14ac:dyDescent="0.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row>
    <row r="516" spans="1:48" ht="12" customHeight="1" x14ac:dyDescent="0.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row>
    <row r="517" spans="1:48" ht="12" customHeight="1" x14ac:dyDescent="0.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row>
    <row r="518" spans="1:48" ht="12" customHeight="1" x14ac:dyDescent="0.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row>
    <row r="519" spans="1:48" ht="12" customHeight="1" x14ac:dyDescent="0.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row>
    <row r="520" spans="1:48" ht="12" customHeight="1" x14ac:dyDescent="0.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row>
    <row r="521" spans="1:48" ht="12" customHeight="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row>
    <row r="522" spans="1:48" ht="12" customHeight="1" x14ac:dyDescent="0.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row>
    <row r="523" spans="1:48" ht="12" customHeight="1" x14ac:dyDescent="0.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row>
    <row r="524" spans="1:48" ht="12" customHeight="1" x14ac:dyDescent="0.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row>
    <row r="525" spans="1:48" ht="12" customHeight="1" x14ac:dyDescent="0.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row>
    <row r="526" spans="1:48" ht="12" customHeight="1" x14ac:dyDescent="0.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row>
    <row r="527" spans="1:48" ht="12" customHeight="1" x14ac:dyDescent="0.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row>
    <row r="528" spans="1:48" ht="12" customHeight="1" x14ac:dyDescent="0.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row>
    <row r="529" spans="1:48" ht="12" customHeight="1" x14ac:dyDescent="0.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row>
    <row r="530" spans="1:48" ht="12" customHeight="1" x14ac:dyDescent="0.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row>
    <row r="531" spans="1:48" ht="12" customHeight="1" x14ac:dyDescent="0.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row>
    <row r="532" spans="1:48" ht="12" customHeight="1" x14ac:dyDescent="0.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row>
    <row r="533" spans="1:48" ht="12" customHeight="1" x14ac:dyDescent="0.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row>
    <row r="534" spans="1:48" ht="12" customHeight="1" x14ac:dyDescent="0.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row>
    <row r="535" spans="1:48" ht="12" customHeight="1" x14ac:dyDescent="0.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row>
    <row r="536" spans="1:48" ht="12" customHeight="1" x14ac:dyDescent="0.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row>
    <row r="537" spans="1:48" ht="12" customHeight="1" x14ac:dyDescent="0.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row>
    <row r="538" spans="1:48" ht="12" customHeight="1" x14ac:dyDescent="0.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row>
    <row r="539" spans="1:48" ht="12" customHeight="1" x14ac:dyDescent="0.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row>
    <row r="540" spans="1:48" ht="12" customHeight="1" x14ac:dyDescent="0.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row>
    <row r="541" spans="1:48" ht="12" customHeight="1" x14ac:dyDescent="0.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row>
    <row r="542" spans="1:48" ht="12" customHeight="1" x14ac:dyDescent="0.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row>
    <row r="543" spans="1:48" ht="12" customHeight="1" x14ac:dyDescent="0.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row>
    <row r="544" spans="1:48" ht="12" customHeight="1" x14ac:dyDescent="0.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row>
    <row r="545" spans="1:48" ht="12" customHeight="1" x14ac:dyDescent="0.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row>
    <row r="546" spans="1:48" ht="12" customHeight="1" x14ac:dyDescent="0.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row>
    <row r="547" spans="1:48" ht="12" customHeight="1" x14ac:dyDescent="0.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row>
    <row r="548" spans="1:48" ht="12" customHeight="1" x14ac:dyDescent="0.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row>
    <row r="549" spans="1:48" ht="12" customHeight="1" x14ac:dyDescent="0.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row>
    <row r="550" spans="1:48" ht="12" customHeight="1" x14ac:dyDescent="0.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row>
    <row r="551" spans="1:48" ht="12" customHeight="1" x14ac:dyDescent="0.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row>
    <row r="552" spans="1:48" ht="12" customHeight="1" x14ac:dyDescent="0.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row>
    <row r="553" spans="1:48" ht="12" customHeight="1" x14ac:dyDescent="0.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row>
    <row r="554" spans="1:48" ht="12" customHeight="1" x14ac:dyDescent="0.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row>
    <row r="555" spans="1:48" ht="12" customHeight="1" x14ac:dyDescent="0.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row>
    <row r="556" spans="1:48" ht="12" customHeight="1" x14ac:dyDescent="0.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row>
    <row r="557" spans="1:48" ht="12" customHeight="1" x14ac:dyDescent="0.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row>
    <row r="558" spans="1:48" ht="12" customHeight="1" x14ac:dyDescent="0.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row>
    <row r="559" spans="1:48" ht="12" customHeight="1" x14ac:dyDescent="0.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row>
    <row r="560" spans="1:48" ht="12" customHeight="1" x14ac:dyDescent="0.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row>
    <row r="561" spans="1:48" ht="12" customHeight="1" x14ac:dyDescent="0.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row>
    <row r="562" spans="1:48" ht="12" customHeight="1" x14ac:dyDescent="0.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row>
    <row r="563" spans="1:48" ht="12" customHeight="1" x14ac:dyDescent="0.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row>
    <row r="564" spans="1:48" ht="12" customHeight="1" x14ac:dyDescent="0.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row>
    <row r="565" spans="1:48" ht="12" customHeight="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row>
    <row r="566" spans="1:48" ht="12" customHeight="1" x14ac:dyDescent="0.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row>
    <row r="567" spans="1:48" ht="12" customHeight="1" x14ac:dyDescent="0.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row>
    <row r="568" spans="1:48" ht="12" customHeight="1" x14ac:dyDescent="0.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row>
    <row r="569" spans="1:48" ht="12" customHeight="1" x14ac:dyDescent="0.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row>
    <row r="570" spans="1:48" ht="12" customHeight="1" x14ac:dyDescent="0.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row>
    <row r="571" spans="1:48" ht="12" customHeight="1" x14ac:dyDescent="0.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row>
    <row r="572" spans="1:48" ht="12" customHeight="1" x14ac:dyDescent="0.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row>
    <row r="573" spans="1:48" ht="12" customHeight="1" x14ac:dyDescent="0.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row>
    <row r="574" spans="1:48" ht="12" customHeight="1" x14ac:dyDescent="0.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row>
    <row r="575" spans="1:48" ht="12" customHeight="1" x14ac:dyDescent="0.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row>
    <row r="576" spans="1:48" ht="12" customHeight="1" x14ac:dyDescent="0.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row>
    <row r="577" spans="1:48" ht="12" customHeight="1" x14ac:dyDescent="0.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row>
    <row r="578" spans="1:48" ht="12" customHeight="1" x14ac:dyDescent="0.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row>
    <row r="579" spans="1:48" ht="12" customHeight="1" x14ac:dyDescent="0.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row>
    <row r="580" spans="1:48" ht="12" customHeight="1" x14ac:dyDescent="0.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row>
    <row r="581" spans="1:48" ht="12" customHeight="1" x14ac:dyDescent="0.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row>
    <row r="582" spans="1:48" ht="12" customHeight="1" x14ac:dyDescent="0.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row>
    <row r="583" spans="1:48" ht="12" customHeight="1" x14ac:dyDescent="0.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row>
    <row r="584" spans="1:48" ht="12" customHeight="1" x14ac:dyDescent="0.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row>
    <row r="585" spans="1:48" ht="12" customHeight="1" x14ac:dyDescent="0.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row>
    <row r="586" spans="1:48" ht="12" customHeight="1" x14ac:dyDescent="0.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row>
    <row r="587" spans="1:48" ht="12" customHeight="1" x14ac:dyDescent="0.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row>
    <row r="588" spans="1:48" ht="12" customHeight="1" x14ac:dyDescent="0.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row>
    <row r="589" spans="1:48" ht="12" customHeight="1" x14ac:dyDescent="0.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row>
    <row r="590" spans="1:48" ht="12" customHeight="1" x14ac:dyDescent="0.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row>
    <row r="591" spans="1:48" ht="12" customHeight="1" x14ac:dyDescent="0.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row>
    <row r="592" spans="1:48" ht="12" customHeight="1" x14ac:dyDescent="0.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row>
    <row r="593" spans="1:48" ht="12" customHeight="1" x14ac:dyDescent="0.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row>
    <row r="594" spans="1:48" ht="12" customHeight="1" x14ac:dyDescent="0.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row>
    <row r="595" spans="1:48" ht="12" customHeight="1" x14ac:dyDescent="0.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row>
    <row r="596" spans="1:48" ht="12" customHeight="1" x14ac:dyDescent="0.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row>
    <row r="597" spans="1:48" ht="12" customHeight="1" x14ac:dyDescent="0.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row>
    <row r="598" spans="1:48" ht="12" customHeight="1" x14ac:dyDescent="0.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row>
    <row r="599" spans="1:48" ht="12" customHeight="1" x14ac:dyDescent="0.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row>
    <row r="600" spans="1:48" ht="12" customHeight="1" x14ac:dyDescent="0.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row>
    <row r="601" spans="1:48" ht="12" customHeight="1" x14ac:dyDescent="0.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row>
    <row r="602" spans="1:48" ht="12" customHeight="1" x14ac:dyDescent="0.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row>
    <row r="603" spans="1:48" ht="12" customHeight="1" x14ac:dyDescent="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row>
    <row r="604" spans="1:48" ht="12" customHeight="1" x14ac:dyDescent="0.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row>
    <row r="605" spans="1:48" ht="12" customHeight="1" x14ac:dyDescent="0.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row>
    <row r="606" spans="1:48" ht="12" customHeight="1" x14ac:dyDescent="0.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row>
    <row r="607" spans="1:48" ht="12" customHeight="1" x14ac:dyDescent="0.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row>
    <row r="608" spans="1:48" ht="12" customHeight="1" x14ac:dyDescent="0.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row>
    <row r="609" spans="1:48" ht="12" customHeight="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row>
    <row r="610" spans="1:48" ht="12" customHeight="1" x14ac:dyDescent="0.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row>
    <row r="611" spans="1:48" ht="12" customHeight="1" x14ac:dyDescent="0.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row>
    <row r="612" spans="1:48" ht="12" customHeight="1" x14ac:dyDescent="0.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row>
    <row r="613" spans="1:48" ht="12" customHeight="1" x14ac:dyDescent="0.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row>
    <row r="614" spans="1:48" ht="12" customHeight="1" x14ac:dyDescent="0.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row>
    <row r="615" spans="1:48" ht="12" customHeight="1" x14ac:dyDescent="0.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row>
    <row r="616" spans="1:48" ht="12" customHeight="1" x14ac:dyDescent="0.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row>
    <row r="617" spans="1:48" ht="12" customHeight="1" x14ac:dyDescent="0.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row>
    <row r="618" spans="1:48" ht="12" customHeight="1" x14ac:dyDescent="0.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row>
    <row r="619" spans="1:48" ht="12" customHeight="1" x14ac:dyDescent="0.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row>
    <row r="620" spans="1:48" ht="12" customHeight="1" x14ac:dyDescent="0.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row>
    <row r="621" spans="1:48" ht="12" customHeight="1" x14ac:dyDescent="0.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row>
    <row r="622" spans="1:48" ht="12" customHeight="1" x14ac:dyDescent="0.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row>
    <row r="623" spans="1:48" ht="12" customHeight="1" x14ac:dyDescent="0.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row>
    <row r="624" spans="1:48" ht="12" customHeight="1" x14ac:dyDescent="0.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row>
    <row r="625" spans="1:48" ht="12" customHeight="1" x14ac:dyDescent="0.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row>
    <row r="626" spans="1:48" ht="12" customHeight="1" x14ac:dyDescent="0.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row>
    <row r="627" spans="1:48" ht="12" customHeight="1" x14ac:dyDescent="0.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row>
    <row r="628" spans="1:48" ht="12" customHeight="1" x14ac:dyDescent="0.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row>
    <row r="629" spans="1:48" ht="12" customHeight="1" x14ac:dyDescent="0.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row>
    <row r="630" spans="1:48" ht="12" customHeight="1" x14ac:dyDescent="0.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row>
    <row r="631" spans="1:48" ht="12" customHeight="1" x14ac:dyDescent="0.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row>
    <row r="632" spans="1:48" ht="12" customHeight="1" x14ac:dyDescent="0.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row>
    <row r="633" spans="1:48" ht="12" customHeight="1" x14ac:dyDescent="0.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row>
    <row r="634" spans="1:48" ht="12" customHeight="1" x14ac:dyDescent="0.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row>
    <row r="635" spans="1:48" ht="12" customHeight="1" x14ac:dyDescent="0.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row>
    <row r="636" spans="1:48" ht="12" customHeight="1" x14ac:dyDescent="0.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row>
    <row r="637" spans="1:48" ht="12" customHeight="1" x14ac:dyDescent="0.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row>
    <row r="638" spans="1:48" ht="12" customHeight="1" x14ac:dyDescent="0.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row>
    <row r="639" spans="1:48" ht="12" customHeight="1" x14ac:dyDescent="0.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row>
    <row r="640" spans="1:48" ht="12" customHeight="1" x14ac:dyDescent="0.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row>
    <row r="641" spans="1:48" ht="12" customHeight="1" x14ac:dyDescent="0.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row>
    <row r="642" spans="1:48" ht="12" customHeight="1" x14ac:dyDescent="0.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row>
    <row r="643" spans="1:48" ht="12" customHeight="1" x14ac:dyDescent="0.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row>
    <row r="644" spans="1:48" ht="12" customHeight="1" x14ac:dyDescent="0.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row>
    <row r="645" spans="1:48" ht="12" customHeight="1" x14ac:dyDescent="0.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row>
    <row r="646" spans="1:48" ht="12" customHeight="1" x14ac:dyDescent="0.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row>
    <row r="647" spans="1:48" ht="12" customHeight="1" x14ac:dyDescent="0.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row>
    <row r="648" spans="1:48" ht="12" customHeight="1" x14ac:dyDescent="0.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row>
    <row r="649" spans="1:48" ht="12" customHeight="1" x14ac:dyDescent="0.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row>
    <row r="650" spans="1:48" ht="12" customHeight="1" x14ac:dyDescent="0.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row>
    <row r="651" spans="1:48" ht="12" customHeight="1" x14ac:dyDescent="0.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row>
    <row r="652" spans="1:48" ht="12" customHeight="1" x14ac:dyDescent="0.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row>
    <row r="653" spans="1:48" ht="12" customHeight="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row>
    <row r="654" spans="1:48" ht="12" customHeight="1" x14ac:dyDescent="0.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row>
    <row r="655" spans="1:48" ht="12" customHeight="1" x14ac:dyDescent="0.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row>
    <row r="656" spans="1:48" ht="12" customHeight="1" x14ac:dyDescent="0.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row>
    <row r="657" spans="1:48" ht="12" customHeight="1" x14ac:dyDescent="0.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row>
    <row r="658" spans="1:48" ht="12" customHeight="1" x14ac:dyDescent="0.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row>
    <row r="659" spans="1:48" ht="12" customHeight="1" x14ac:dyDescent="0.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row>
    <row r="660" spans="1:48" ht="12" customHeight="1" x14ac:dyDescent="0.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row>
    <row r="661" spans="1:48" ht="12" customHeight="1" x14ac:dyDescent="0.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row>
    <row r="662" spans="1:48" ht="12" customHeight="1" x14ac:dyDescent="0.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row>
    <row r="663" spans="1:48" ht="12" customHeight="1" x14ac:dyDescent="0.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row>
    <row r="664" spans="1:48" ht="12" customHeight="1" x14ac:dyDescent="0.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row>
    <row r="665" spans="1:48" ht="12" customHeight="1" x14ac:dyDescent="0.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row>
    <row r="666" spans="1:48" ht="12" customHeight="1" x14ac:dyDescent="0.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row>
    <row r="667" spans="1:48" ht="12" customHeight="1" x14ac:dyDescent="0.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row>
    <row r="668" spans="1:48" ht="12" customHeight="1" x14ac:dyDescent="0.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row>
    <row r="669" spans="1:48" ht="12" customHeight="1" x14ac:dyDescent="0.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row>
    <row r="670" spans="1:48" ht="12" customHeight="1" x14ac:dyDescent="0.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row>
    <row r="671" spans="1:48" ht="12" customHeight="1" x14ac:dyDescent="0.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row>
    <row r="672" spans="1:48" ht="12" customHeight="1" x14ac:dyDescent="0.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row>
    <row r="673" spans="1:48" ht="12" customHeight="1" x14ac:dyDescent="0.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row>
    <row r="674" spans="1:48" ht="12" customHeight="1" x14ac:dyDescent="0.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row>
    <row r="675" spans="1:48" ht="12" customHeight="1" x14ac:dyDescent="0.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row>
    <row r="676" spans="1:48" ht="12" customHeight="1" x14ac:dyDescent="0.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row>
    <row r="677" spans="1:48" ht="12" customHeight="1" x14ac:dyDescent="0.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row>
    <row r="678" spans="1:48" ht="12" customHeight="1" x14ac:dyDescent="0.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row>
    <row r="679" spans="1:48" ht="12" customHeight="1" x14ac:dyDescent="0.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row>
    <row r="680" spans="1:48" ht="12" customHeight="1" x14ac:dyDescent="0.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row>
    <row r="681" spans="1:48" ht="12" customHeight="1" x14ac:dyDescent="0.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row>
    <row r="682" spans="1:48" ht="12" customHeight="1" x14ac:dyDescent="0.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row>
    <row r="683" spans="1:48" ht="12" customHeight="1" x14ac:dyDescent="0.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row>
    <row r="684" spans="1:48" ht="12" customHeight="1" x14ac:dyDescent="0.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row>
    <row r="685" spans="1:48" ht="12" customHeight="1" x14ac:dyDescent="0.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row>
    <row r="686" spans="1:48" ht="12" customHeight="1" x14ac:dyDescent="0.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row>
    <row r="687" spans="1:48" ht="12" customHeight="1" x14ac:dyDescent="0.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row>
    <row r="688" spans="1:48" ht="12" customHeight="1" x14ac:dyDescent="0.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row>
    <row r="689" spans="1:48" ht="12" customHeight="1" x14ac:dyDescent="0.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row>
    <row r="690" spans="1:48" ht="12" customHeight="1" x14ac:dyDescent="0.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row>
    <row r="691" spans="1:48" ht="12" customHeight="1" x14ac:dyDescent="0.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row>
    <row r="692" spans="1:48" ht="12" customHeight="1" x14ac:dyDescent="0.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row>
    <row r="693" spans="1:48" ht="12" customHeight="1" x14ac:dyDescent="0.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row>
    <row r="694" spans="1:48" ht="12" customHeight="1" x14ac:dyDescent="0.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row>
    <row r="695" spans="1:48" ht="12" customHeight="1" x14ac:dyDescent="0.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row>
    <row r="696" spans="1:48" ht="12" customHeight="1" x14ac:dyDescent="0.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row>
    <row r="697" spans="1:48" ht="12" customHeight="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row>
    <row r="698" spans="1:48" ht="12" customHeight="1" x14ac:dyDescent="0.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row>
    <row r="699" spans="1:48" ht="12" customHeight="1" x14ac:dyDescent="0.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row>
    <row r="700" spans="1:48" ht="12" customHeight="1" x14ac:dyDescent="0.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row>
    <row r="701" spans="1:48" ht="12" customHeight="1" x14ac:dyDescent="0.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row>
    <row r="702" spans="1:48" ht="12" customHeight="1" x14ac:dyDescent="0.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row>
    <row r="703" spans="1:48" ht="12" customHeight="1" x14ac:dyDescent="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row>
    <row r="704" spans="1:48" ht="12" customHeight="1" x14ac:dyDescent="0.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row>
    <row r="705" spans="1:48" ht="12" customHeight="1" x14ac:dyDescent="0.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row>
    <row r="706" spans="1:48" ht="12" customHeight="1" x14ac:dyDescent="0.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row>
    <row r="707" spans="1:48" ht="12" customHeight="1" x14ac:dyDescent="0.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row>
    <row r="708" spans="1:48" ht="12" customHeight="1" x14ac:dyDescent="0.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row>
    <row r="709" spans="1:48" ht="12" customHeight="1" x14ac:dyDescent="0.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row>
    <row r="710" spans="1:48" ht="12" customHeight="1" x14ac:dyDescent="0.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row>
    <row r="711" spans="1:48" ht="12" customHeight="1" x14ac:dyDescent="0.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row>
    <row r="712" spans="1:48" ht="12" customHeight="1" x14ac:dyDescent="0.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row>
    <row r="713" spans="1:48" ht="12" customHeight="1" x14ac:dyDescent="0.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row>
    <row r="714" spans="1:48" ht="12" customHeight="1" x14ac:dyDescent="0.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row>
    <row r="715" spans="1:48" ht="12" customHeight="1" x14ac:dyDescent="0.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row>
    <row r="716" spans="1:48" ht="12" customHeight="1" x14ac:dyDescent="0.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row>
    <row r="717" spans="1:48" ht="12" customHeight="1" x14ac:dyDescent="0.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row>
    <row r="718" spans="1:48" ht="12" customHeight="1" x14ac:dyDescent="0.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row>
    <row r="719" spans="1:48" ht="12" customHeight="1" x14ac:dyDescent="0.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row>
    <row r="720" spans="1:48" ht="12" customHeight="1" x14ac:dyDescent="0.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row>
    <row r="721" spans="1:48" ht="12" customHeight="1" x14ac:dyDescent="0.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row>
    <row r="722" spans="1:48" ht="12" customHeight="1" x14ac:dyDescent="0.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row>
    <row r="723" spans="1:48" ht="12" customHeight="1" x14ac:dyDescent="0.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row>
    <row r="724" spans="1:48" ht="12" customHeight="1" x14ac:dyDescent="0.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row>
    <row r="725" spans="1:48" ht="12" customHeight="1" x14ac:dyDescent="0.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row>
    <row r="726" spans="1:48" ht="12" customHeight="1" x14ac:dyDescent="0.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row>
    <row r="727" spans="1:48" ht="12" customHeight="1" x14ac:dyDescent="0.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row>
    <row r="728" spans="1:48" ht="12" customHeight="1" x14ac:dyDescent="0.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row>
    <row r="729" spans="1:48" ht="12" customHeight="1" x14ac:dyDescent="0.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row>
    <row r="730" spans="1:48" ht="12" customHeight="1" x14ac:dyDescent="0.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row>
    <row r="731" spans="1:48" ht="12" customHeight="1" x14ac:dyDescent="0.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row>
    <row r="732" spans="1:48" ht="12" customHeight="1" x14ac:dyDescent="0.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row>
    <row r="733" spans="1:48" ht="12" customHeight="1" x14ac:dyDescent="0.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row>
    <row r="734" spans="1:48" ht="12" customHeight="1" x14ac:dyDescent="0.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row>
    <row r="735" spans="1:48" ht="12" customHeight="1" x14ac:dyDescent="0.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row>
    <row r="736" spans="1:48" ht="12" customHeight="1" x14ac:dyDescent="0.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row>
    <row r="737" spans="1:48" ht="12" customHeight="1" x14ac:dyDescent="0.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row>
    <row r="738" spans="1:48" ht="12" customHeight="1" x14ac:dyDescent="0.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row>
    <row r="739" spans="1:48" ht="12" customHeight="1" x14ac:dyDescent="0.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row>
    <row r="740" spans="1:48" ht="12" customHeight="1" x14ac:dyDescent="0.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row>
    <row r="741" spans="1:48" ht="12" customHeight="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row>
    <row r="742" spans="1:48" ht="12" customHeight="1" x14ac:dyDescent="0.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row>
    <row r="743" spans="1:48" ht="12" customHeight="1" x14ac:dyDescent="0.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row>
    <row r="744" spans="1:48" ht="12" customHeight="1" x14ac:dyDescent="0.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row>
    <row r="745" spans="1:48" ht="12" customHeight="1" x14ac:dyDescent="0.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row>
    <row r="746" spans="1:48" ht="12" customHeight="1" x14ac:dyDescent="0.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row>
    <row r="747" spans="1:48" ht="12" customHeight="1" x14ac:dyDescent="0.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row>
    <row r="748" spans="1:48" ht="12" customHeight="1" x14ac:dyDescent="0.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row>
    <row r="749" spans="1:48" ht="12" customHeight="1" x14ac:dyDescent="0.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row>
    <row r="750" spans="1:48" ht="12" customHeight="1" x14ac:dyDescent="0.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row>
    <row r="751" spans="1:48" ht="12" customHeight="1" x14ac:dyDescent="0.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row>
    <row r="752" spans="1:48" ht="12" customHeight="1" x14ac:dyDescent="0.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row>
    <row r="753" spans="1:48" ht="12" customHeight="1" x14ac:dyDescent="0.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row>
    <row r="754" spans="1:48" ht="12" customHeight="1" x14ac:dyDescent="0.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row>
    <row r="755" spans="1:48" ht="12" customHeight="1" x14ac:dyDescent="0.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row>
    <row r="756" spans="1:48" ht="12" customHeight="1" x14ac:dyDescent="0.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row>
    <row r="757" spans="1:48" ht="12" customHeight="1" x14ac:dyDescent="0.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row>
    <row r="758" spans="1:48" ht="12" customHeight="1" x14ac:dyDescent="0.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row>
    <row r="759" spans="1:48" ht="12" customHeight="1" x14ac:dyDescent="0.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row>
    <row r="760" spans="1:48" ht="12" customHeight="1" x14ac:dyDescent="0.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row>
    <row r="761" spans="1:48" ht="12" customHeight="1" x14ac:dyDescent="0.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row>
    <row r="762" spans="1:48" ht="12" customHeight="1" x14ac:dyDescent="0.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row>
    <row r="763" spans="1:48" ht="12" customHeight="1" x14ac:dyDescent="0.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row>
    <row r="764" spans="1:48" ht="12" customHeight="1" x14ac:dyDescent="0.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row>
    <row r="765" spans="1:48" ht="12" customHeight="1" x14ac:dyDescent="0.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row>
    <row r="766" spans="1:48" ht="12" customHeight="1" x14ac:dyDescent="0.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row>
    <row r="767" spans="1:48" ht="12" customHeight="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row>
    <row r="768" spans="1:48" ht="12" customHeight="1" x14ac:dyDescent="0.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row>
    <row r="769" spans="1:48" ht="12" customHeight="1" x14ac:dyDescent="0.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row>
    <row r="770" spans="1:48" ht="12" customHeight="1" x14ac:dyDescent="0.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row>
    <row r="771" spans="1:48" ht="12" customHeight="1" x14ac:dyDescent="0.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row>
    <row r="772" spans="1:48" ht="12" customHeight="1" x14ac:dyDescent="0.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row>
    <row r="773" spans="1:48" ht="12" customHeight="1" x14ac:dyDescent="0.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row>
    <row r="774" spans="1:48" ht="12" customHeight="1" x14ac:dyDescent="0.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row>
    <row r="775" spans="1:48" ht="12" customHeight="1" x14ac:dyDescent="0.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row>
    <row r="776" spans="1:48" ht="12" customHeight="1" x14ac:dyDescent="0.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row>
    <row r="777" spans="1:48" ht="12" customHeight="1" x14ac:dyDescent="0.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row>
    <row r="778" spans="1:48" ht="12" customHeight="1" x14ac:dyDescent="0.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row>
    <row r="779" spans="1:48" ht="12" customHeight="1" x14ac:dyDescent="0.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row>
    <row r="780" spans="1:48" ht="12" customHeight="1" x14ac:dyDescent="0.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row>
    <row r="781" spans="1:48" ht="12" customHeight="1" x14ac:dyDescent="0.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row>
    <row r="782" spans="1:48" ht="12" customHeight="1" x14ac:dyDescent="0.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row>
    <row r="783" spans="1:48" ht="12" customHeight="1" x14ac:dyDescent="0.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row>
    <row r="784" spans="1:48" ht="12" customHeight="1" x14ac:dyDescent="0.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row>
    <row r="785" spans="1:48" ht="12" customHeight="1" x14ac:dyDescent="0.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row>
    <row r="786" spans="1:48" ht="12" customHeight="1" x14ac:dyDescent="0.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row>
    <row r="787" spans="1:48" ht="12" customHeight="1" x14ac:dyDescent="0.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row>
    <row r="788" spans="1:48" ht="12" customHeight="1" x14ac:dyDescent="0.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row>
    <row r="789" spans="1:48" ht="12" customHeight="1" x14ac:dyDescent="0.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row>
    <row r="790" spans="1:48" ht="12" customHeight="1" x14ac:dyDescent="0.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row>
    <row r="791" spans="1:48" ht="12" customHeight="1" x14ac:dyDescent="0.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row>
    <row r="792" spans="1:48" ht="12" customHeight="1" x14ac:dyDescent="0.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row>
    <row r="793" spans="1:48" ht="12" customHeight="1" x14ac:dyDescent="0.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row>
    <row r="794" spans="1:48" ht="12" customHeight="1" x14ac:dyDescent="0.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row>
    <row r="795" spans="1:48" ht="12" customHeight="1" x14ac:dyDescent="0.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row>
    <row r="796" spans="1:48" ht="12" customHeight="1" x14ac:dyDescent="0.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row>
    <row r="797" spans="1:48" ht="12" customHeight="1" x14ac:dyDescent="0.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row>
    <row r="798" spans="1:48" ht="12" customHeight="1" x14ac:dyDescent="0.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row>
    <row r="799" spans="1:48" ht="12" customHeight="1" x14ac:dyDescent="0.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row>
    <row r="800" spans="1:48" ht="12" customHeight="1" x14ac:dyDescent="0.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row>
    <row r="801" spans="1:48" ht="12" customHeight="1" x14ac:dyDescent="0.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row>
    <row r="802" spans="1:48" ht="12" customHeight="1" x14ac:dyDescent="0.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row>
    <row r="803" spans="1:48" ht="12" customHeight="1" x14ac:dyDescent="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row>
    <row r="804" spans="1:48" ht="12" customHeight="1" x14ac:dyDescent="0.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row>
    <row r="805" spans="1:48" ht="12" customHeight="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row>
    <row r="806" spans="1:48" ht="12" customHeight="1" x14ac:dyDescent="0.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row>
    <row r="807" spans="1:48" ht="12" customHeight="1" x14ac:dyDescent="0.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row>
    <row r="808" spans="1:48" ht="12" customHeight="1" x14ac:dyDescent="0.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row>
    <row r="809" spans="1:48" ht="12" customHeight="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row>
    <row r="810" spans="1:48" ht="12" customHeight="1" x14ac:dyDescent="0.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row>
    <row r="811" spans="1:48" ht="12" customHeight="1" x14ac:dyDescent="0.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row>
    <row r="812" spans="1:48" ht="12" customHeight="1" x14ac:dyDescent="0.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row>
    <row r="813" spans="1:48" ht="12" customHeight="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row>
    <row r="814" spans="1:48" ht="12" customHeight="1" x14ac:dyDescent="0.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row>
    <row r="815" spans="1:48" ht="12" customHeight="1" x14ac:dyDescent="0.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row>
    <row r="816" spans="1:48" ht="12" customHeight="1" x14ac:dyDescent="0.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row>
    <row r="817" spans="1:48" ht="12" customHeight="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row>
    <row r="818" spans="1:48" ht="12" customHeight="1" x14ac:dyDescent="0.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row>
    <row r="819" spans="1:48" ht="12" customHeight="1" x14ac:dyDescent="0.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row>
    <row r="820" spans="1:48" ht="12" customHeight="1" x14ac:dyDescent="0.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row>
    <row r="821" spans="1:48" ht="12" customHeight="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row>
    <row r="822" spans="1:48" ht="12" customHeight="1" x14ac:dyDescent="0.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row>
    <row r="823" spans="1:48" ht="12" customHeight="1" x14ac:dyDescent="0.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row>
    <row r="824" spans="1:48" ht="12" customHeight="1" x14ac:dyDescent="0.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row>
    <row r="825" spans="1:48" ht="12" customHeight="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row>
    <row r="826" spans="1:48" ht="12" customHeight="1" x14ac:dyDescent="0.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row>
    <row r="827" spans="1:48" ht="12" customHeight="1" x14ac:dyDescent="0.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row>
    <row r="828" spans="1:48" ht="12" customHeight="1" x14ac:dyDescent="0.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row>
    <row r="829" spans="1:48" ht="12" customHeight="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row>
    <row r="830" spans="1:48" ht="12" customHeight="1" x14ac:dyDescent="0.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row>
    <row r="831" spans="1:48" ht="12" customHeight="1" x14ac:dyDescent="0.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row>
    <row r="832" spans="1:48" ht="12" customHeight="1" x14ac:dyDescent="0.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row>
    <row r="833" spans="1:48" ht="12" customHeight="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row>
    <row r="834" spans="1:48" ht="12" customHeight="1" x14ac:dyDescent="0.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row>
    <row r="835" spans="1:48" ht="12" customHeight="1" x14ac:dyDescent="0.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row>
    <row r="836" spans="1:48" ht="12" customHeight="1" x14ac:dyDescent="0.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row>
    <row r="837" spans="1:48" ht="12" customHeight="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row>
    <row r="838" spans="1:48" ht="12" customHeight="1" x14ac:dyDescent="0.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row>
    <row r="839" spans="1:48" ht="12" customHeight="1" x14ac:dyDescent="0.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row>
    <row r="840" spans="1:48" ht="12" customHeight="1" x14ac:dyDescent="0.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row>
    <row r="841" spans="1:48" ht="12" customHeight="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row>
    <row r="842" spans="1:48" ht="12" customHeight="1" x14ac:dyDescent="0.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row>
    <row r="843" spans="1:48" ht="12" customHeight="1" x14ac:dyDescent="0.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row>
    <row r="844" spans="1:48" ht="12" customHeight="1" x14ac:dyDescent="0.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row>
    <row r="845" spans="1:48" ht="12" customHeight="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row>
    <row r="846" spans="1:48" ht="12" customHeight="1" x14ac:dyDescent="0.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row>
    <row r="847" spans="1:48" ht="12" customHeight="1" x14ac:dyDescent="0.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row>
    <row r="848" spans="1:48" ht="12" customHeight="1" x14ac:dyDescent="0.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row>
    <row r="849" spans="1:48" ht="12" customHeight="1" x14ac:dyDescent="0.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row>
    <row r="850" spans="1:48" ht="12" customHeight="1" x14ac:dyDescent="0.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row>
    <row r="851" spans="1:48" ht="12" customHeight="1" x14ac:dyDescent="0.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row>
    <row r="852" spans="1:48" ht="12" customHeight="1" x14ac:dyDescent="0.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row>
    <row r="853" spans="1:48" ht="12" customHeight="1" x14ac:dyDescent="0.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row>
    <row r="854" spans="1:48" ht="12" customHeight="1" x14ac:dyDescent="0.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row>
    <row r="855" spans="1:48" ht="12" customHeight="1" x14ac:dyDescent="0.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row>
    <row r="856" spans="1:48" ht="12" customHeight="1" x14ac:dyDescent="0.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row>
    <row r="857" spans="1:48" ht="12" customHeight="1" x14ac:dyDescent="0.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row>
    <row r="858" spans="1:48" ht="12" customHeight="1" x14ac:dyDescent="0.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row>
    <row r="859" spans="1:48" ht="12" customHeight="1" x14ac:dyDescent="0.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row>
    <row r="860" spans="1:48" ht="12" customHeight="1" x14ac:dyDescent="0.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row>
    <row r="861" spans="1:48" ht="12" customHeight="1" x14ac:dyDescent="0.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row>
    <row r="862" spans="1:48" ht="12" customHeight="1" x14ac:dyDescent="0.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row>
    <row r="863" spans="1:48" ht="12" customHeight="1" x14ac:dyDescent="0.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row>
    <row r="864" spans="1:48" ht="12" customHeight="1" x14ac:dyDescent="0.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row>
    <row r="865" spans="1:48" ht="12" customHeight="1" x14ac:dyDescent="0.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row>
    <row r="866" spans="1:48" ht="12" customHeight="1" x14ac:dyDescent="0.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row>
    <row r="867" spans="1:48" ht="12" customHeight="1" x14ac:dyDescent="0.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row>
    <row r="868" spans="1:48" ht="12" customHeight="1" x14ac:dyDescent="0.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row>
    <row r="869" spans="1:48" ht="12" customHeight="1" x14ac:dyDescent="0.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row>
    <row r="870" spans="1:48" ht="12" customHeight="1" x14ac:dyDescent="0.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row>
    <row r="871" spans="1:48" ht="12" customHeight="1" x14ac:dyDescent="0.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row>
    <row r="872" spans="1:48" ht="12" customHeight="1" x14ac:dyDescent="0.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row>
    <row r="873" spans="1:48" ht="12" customHeight="1" x14ac:dyDescent="0.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row>
    <row r="874" spans="1:48" ht="12" customHeight="1" x14ac:dyDescent="0.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row>
    <row r="875" spans="1:48" ht="12" customHeight="1" x14ac:dyDescent="0.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row>
    <row r="876" spans="1:48" ht="12" customHeight="1" x14ac:dyDescent="0.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row>
    <row r="877" spans="1:48" ht="12" customHeight="1" x14ac:dyDescent="0.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row>
    <row r="878" spans="1:48" ht="12" customHeight="1" x14ac:dyDescent="0.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row>
    <row r="879" spans="1:48" ht="12" customHeight="1" x14ac:dyDescent="0.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row>
    <row r="880" spans="1:48" ht="12" customHeight="1" x14ac:dyDescent="0.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row>
    <row r="881" spans="1:48" ht="12" customHeight="1" x14ac:dyDescent="0.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row>
    <row r="882" spans="1:48" ht="12" customHeight="1" x14ac:dyDescent="0.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row>
    <row r="883" spans="1:48" ht="12" customHeight="1" x14ac:dyDescent="0.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row>
    <row r="884" spans="1:48" ht="12" customHeight="1" x14ac:dyDescent="0.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row>
    <row r="885" spans="1:48" ht="12" customHeight="1" x14ac:dyDescent="0.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row>
    <row r="886" spans="1:48" ht="12" customHeight="1" x14ac:dyDescent="0.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row>
    <row r="887" spans="1:48" ht="12" customHeight="1" x14ac:dyDescent="0.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row>
    <row r="888" spans="1:48" ht="12" customHeight="1" x14ac:dyDescent="0.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row>
    <row r="889" spans="1:48" ht="12" customHeight="1" x14ac:dyDescent="0.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row>
    <row r="890" spans="1:48" ht="12" customHeight="1" x14ac:dyDescent="0.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row>
    <row r="891" spans="1:48" ht="12" customHeight="1" x14ac:dyDescent="0.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row>
    <row r="892" spans="1:48" ht="12" customHeight="1" x14ac:dyDescent="0.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row>
    <row r="893" spans="1:48" ht="12" customHeight="1" x14ac:dyDescent="0.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row>
    <row r="894" spans="1:48" ht="12" customHeight="1" x14ac:dyDescent="0.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row>
    <row r="895" spans="1:48" ht="12" customHeight="1" x14ac:dyDescent="0.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row>
    <row r="896" spans="1:48" ht="12" customHeight="1" x14ac:dyDescent="0.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row>
    <row r="897" spans="1:48" ht="12" customHeight="1" x14ac:dyDescent="0.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row>
    <row r="898" spans="1:48" ht="12" customHeight="1" x14ac:dyDescent="0.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row>
    <row r="899" spans="1:48" ht="12" customHeight="1" x14ac:dyDescent="0.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row>
    <row r="900" spans="1:48" ht="12" customHeight="1" x14ac:dyDescent="0.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row>
    <row r="901" spans="1:48" ht="12" customHeight="1" x14ac:dyDescent="0.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row>
    <row r="902" spans="1:48" ht="12" customHeight="1" x14ac:dyDescent="0.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row>
    <row r="903" spans="1:48" ht="12" customHeight="1" x14ac:dyDescent="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row>
    <row r="904" spans="1:48" ht="12" customHeight="1" x14ac:dyDescent="0.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row>
    <row r="905" spans="1:48" ht="12" customHeight="1" x14ac:dyDescent="0.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row>
    <row r="906" spans="1:48" ht="12" customHeight="1" x14ac:dyDescent="0.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row>
    <row r="907" spans="1:48" ht="12" customHeight="1" x14ac:dyDescent="0.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row>
    <row r="908" spans="1:48" ht="12" customHeight="1" x14ac:dyDescent="0.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row>
    <row r="909" spans="1:48" ht="12" customHeight="1" x14ac:dyDescent="0.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row>
    <row r="910" spans="1:48" ht="12" customHeight="1" x14ac:dyDescent="0.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row>
    <row r="911" spans="1:48" ht="12" customHeight="1" x14ac:dyDescent="0.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row>
    <row r="912" spans="1:48" ht="12" customHeight="1" x14ac:dyDescent="0.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row>
    <row r="913" spans="1:48" ht="12" customHeight="1" x14ac:dyDescent="0.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row>
    <row r="914" spans="1:48" ht="12" customHeight="1" x14ac:dyDescent="0.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row>
    <row r="915" spans="1:48" ht="12" customHeight="1" x14ac:dyDescent="0.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row>
    <row r="916" spans="1:48" ht="12" customHeight="1" x14ac:dyDescent="0.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row>
    <row r="917" spans="1:48" ht="12" customHeight="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row>
    <row r="918" spans="1:48" ht="12" customHeight="1" x14ac:dyDescent="0.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row>
    <row r="919" spans="1:48" ht="12" customHeight="1" x14ac:dyDescent="0.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row>
    <row r="920" spans="1:48" ht="12" customHeight="1" x14ac:dyDescent="0.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row>
    <row r="921" spans="1:48" ht="12" customHeight="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row>
    <row r="922" spans="1:48" ht="12" customHeight="1" x14ac:dyDescent="0.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row>
    <row r="923" spans="1:48" ht="12" customHeight="1" x14ac:dyDescent="0.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row>
    <row r="924" spans="1:48" ht="12" customHeight="1" x14ac:dyDescent="0.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row>
    <row r="925" spans="1:48" ht="12" customHeight="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row>
    <row r="926" spans="1:48" ht="12" customHeight="1" x14ac:dyDescent="0.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row>
    <row r="927" spans="1:48" ht="12" customHeight="1" x14ac:dyDescent="0.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row>
    <row r="928" spans="1:48" ht="12" customHeight="1" x14ac:dyDescent="0.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row>
    <row r="929" spans="1:48" ht="12" customHeight="1" x14ac:dyDescent="0.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row>
    <row r="930" spans="1:48" ht="12" customHeight="1" x14ac:dyDescent="0.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row>
    <row r="931" spans="1:48" ht="12" customHeight="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row>
    <row r="932" spans="1:48" ht="12" customHeight="1" x14ac:dyDescent="0.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row>
    <row r="933" spans="1:48" ht="12" customHeight="1" x14ac:dyDescent="0.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row>
    <row r="934" spans="1:48" ht="12" customHeight="1" x14ac:dyDescent="0.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row>
    <row r="935" spans="1:48" ht="12" customHeight="1" x14ac:dyDescent="0.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row>
    <row r="936" spans="1:48" ht="12" customHeight="1" x14ac:dyDescent="0.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row>
    <row r="937" spans="1:48" ht="12" customHeight="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row>
    <row r="938" spans="1:48" ht="12" customHeight="1" x14ac:dyDescent="0.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row>
    <row r="939" spans="1:48" ht="12" customHeight="1" x14ac:dyDescent="0.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row>
    <row r="940" spans="1:48" ht="12" customHeight="1" x14ac:dyDescent="0.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row>
    <row r="941" spans="1:48" ht="12" customHeight="1" x14ac:dyDescent="0.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row>
    <row r="942" spans="1:48" ht="12" customHeight="1" x14ac:dyDescent="0.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row>
    <row r="943" spans="1:48" ht="12" customHeight="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row>
    <row r="944" spans="1:48" ht="12" customHeight="1" x14ac:dyDescent="0.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row>
    <row r="945" spans="1:48" ht="12" customHeight="1" x14ac:dyDescent="0.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row>
    <row r="946" spans="1:48" ht="12" customHeight="1" x14ac:dyDescent="0.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row>
    <row r="947" spans="1:48" ht="12" customHeight="1" x14ac:dyDescent="0.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row>
    <row r="948" spans="1:48" ht="12" customHeight="1" x14ac:dyDescent="0.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row>
    <row r="949" spans="1:48" ht="12" customHeight="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row>
    <row r="950" spans="1:48" ht="12" customHeight="1" x14ac:dyDescent="0.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row>
    <row r="951" spans="1:48" ht="12" customHeight="1" x14ac:dyDescent="0.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row>
    <row r="952" spans="1:48" ht="12" customHeight="1" x14ac:dyDescent="0.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row>
    <row r="953" spans="1:48" ht="12" customHeight="1" x14ac:dyDescent="0.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row>
    <row r="954" spans="1:48" ht="12" customHeight="1" x14ac:dyDescent="0.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row>
    <row r="955" spans="1:48" ht="12" customHeight="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row>
    <row r="956" spans="1:48" ht="12" customHeight="1" x14ac:dyDescent="0.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row>
    <row r="957" spans="1:48" ht="12" customHeight="1" x14ac:dyDescent="0.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row>
    <row r="958" spans="1:48" ht="12" customHeight="1" x14ac:dyDescent="0.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row>
    <row r="959" spans="1:48" ht="12" customHeight="1" x14ac:dyDescent="0.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row>
    <row r="960" spans="1:48" ht="12" customHeight="1" x14ac:dyDescent="0.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row>
    <row r="961" spans="1:48" ht="12" customHeight="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row>
    <row r="962" spans="1:48" ht="12" customHeight="1" x14ac:dyDescent="0.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row>
    <row r="963" spans="1:48" ht="12" customHeight="1" x14ac:dyDescent="0.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row>
    <row r="964" spans="1:48" ht="12" customHeight="1" x14ac:dyDescent="0.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row>
    <row r="965" spans="1:48" ht="12" customHeight="1" x14ac:dyDescent="0.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row>
    <row r="966" spans="1:48" ht="12" customHeight="1" x14ac:dyDescent="0.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row>
    <row r="967" spans="1:48" ht="12" customHeight="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row>
    <row r="968" spans="1:48" ht="12" customHeight="1" x14ac:dyDescent="0.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row>
    <row r="969" spans="1:48" ht="12" customHeight="1" x14ac:dyDescent="0.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row>
    <row r="970" spans="1:48" ht="12" customHeight="1" x14ac:dyDescent="0.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row>
    <row r="971" spans="1:48" ht="12" customHeight="1" x14ac:dyDescent="0.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row>
    <row r="972" spans="1:48" ht="12" customHeight="1" x14ac:dyDescent="0.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row>
    <row r="973" spans="1:48" ht="12" customHeight="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row>
    <row r="974" spans="1:48" ht="12" customHeight="1" x14ac:dyDescent="0.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row>
    <row r="975" spans="1:48" ht="12" customHeight="1" x14ac:dyDescent="0.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row>
    <row r="976" spans="1:48" ht="12" customHeight="1" x14ac:dyDescent="0.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row>
    <row r="977" spans="1:48" ht="12" customHeight="1" x14ac:dyDescent="0.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row>
    <row r="978" spans="1:48" ht="12" customHeight="1" x14ac:dyDescent="0.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row>
    <row r="979" spans="1:48" ht="12" customHeight="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row>
    <row r="980" spans="1:48" ht="12" customHeight="1" x14ac:dyDescent="0.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row>
    <row r="981" spans="1:48" ht="12" customHeight="1" x14ac:dyDescent="0.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row>
    <row r="982" spans="1:48" ht="12" customHeight="1" x14ac:dyDescent="0.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row>
    <row r="983" spans="1:48" ht="12" customHeight="1" x14ac:dyDescent="0.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row>
    <row r="984" spans="1:48" ht="12" customHeight="1" x14ac:dyDescent="0.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row>
    <row r="985" spans="1:48" ht="12" customHeight="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row>
    <row r="986" spans="1:48" ht="12" customHeight="1" x14ac:dyDescent="0.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row>
    <row r="987" spans="1:48" ht="12" customHeight="1" x14ac:dyDescent="0.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row>
    <row r="988" spans="1:48" ht="12" customHeight="1" x14ac:dyDescent="0.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row>
    <row r="989" spans="1:48" ht="12" customHeight="1" x14ac:dyDescent="0.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row>
    <row r="990" spans="1:48" ht="12" customHeight="1" x14ac:dyDescent="0.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row>
    <row r="991" spans="1:48" ht="12" customHeight="1" x14ac:dyDescent="0.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row>
    <row r="992" spans="1:48" ht="12" customHeight="1" x14ac:dyDescent="0.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row>
    <row r="993" spans="1:48" ht="12" customHeight="1" x14ac:dyDescent="0.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row>
    <row r="994" spans="1:48" ht="12" customHeight="1" x14ac:dyDescent="0.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row>
    <row r="995" spans="1:48" ht="12" customHeight="1" x14ac:dyDescent="0.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row>
    <row r="996" spans="1:48" ht="12" customHeight="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row>
    <row r="997" spans="1:48" ht="12" customHeight="1" x14ac:dyDescent="0.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row>
    <row r="998" spans="1:48" ht="12" customHeight="1" x14ac:dyDescent="0.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row>
    <row r="999" spans="1:48" ht="12" customHeight="1" x14ac:dyDescent="0.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row>
    <row r="1000" spans="1:48" ht="12" customHeight="1" x14ac:dyDescent="0.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row>
    <row r="1001" spans="1:48" ht="12" customHeight="1" x14ac:dyDescent="0.3">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row>
    <row r="1002" spans="1:48" ht="12" customHeight="1" x14ac:dyDescent="0.3">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row>
    <row r="1003" spans="1:48" ht="12" customHeight="1" x14ac:dyDescent="0.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row>
    <row r="1004" spans="1:48" ht="12" customHeight="1" x14ac:dyDescent="0.3">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row>
    <row r="1005" spans="1:48" ht="12" customHeight="1" x14ac:dyDescent="0.3">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row>
    <row r="1006" spans="1:48" ht="12" customHeight="1" x14ac:dyDescent="0.3">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row>
    <row r="1007" spans="1:48" ht="12" customHeight="1" x14ac:dyDescent="0.3">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row>
    <row r="1008" spans="1:48" ht="12" customHeight="1" x14ac:dyDescent="0.3">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row>
    <row r="1009" spans="1:48" ht="12" customHeight="1" x14ac:dyDescent="0.3">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row>
    <row r="1010" spans="1:48" ht="12" customHeight="1" x14ac:dyDescent="0.3">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row>
    <row r="1011" spans="1:48" ht="12" customHeight="1" x14ac:dyDescent="0.3">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row>
    <row r="1012" spans="1:48" ht="12" customHeight="1" x14ac:dyDescent="0.3">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row>
    <row r="1013" spans="1:48" ht="12" customHeight="1" x14ac:dyDescent="0.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row>
    <row r="1014" spans="1:48" ht="12" customHeight="1" x14ac:dyDescent="0.3">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row>
    <row r="1015" spans="1:48" ht="12" customHeight="1" x14ac:dyDescent="0.3">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row>
    <row r="1016" spans="1:48" ht="12" customHeight="1" x14ac:dyDescent="0.3">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row>
    <row r="1017" spans="1:48" ht="12" customHeight="1" x14ac:dyDescent="0.3">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row>
    <row r="1018" spans="1:48" ht="12" customHeight="1" x14ac:dyDescent="0.3">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row>
    <row r="1019" spans="1:48" ht="12" customHeight="1" x14ac:dyDescent="0.3">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row>
    <row r="1020" spans="1:48" ht="12" customHeight="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row>
    <row r="1021" spans="1:48" ht="12" customHeight="1" x14ac:dyDescent="0.3">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row>
    <row r="1022" spans="1:48" ht="12" customHeight="1" x14ac:dyDescent="0.3">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row>
    <row r="1023" spans="1:48" ht="12" customHeight="1" x14ac:dyDescent="0.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row>
    <row r="1024" spans="1:48" ht="12" customHeight="1" x14ac:dyDescent="0.3">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row>
    <row r="1025" spans="1:48" ht="12" customHeight="1" x14ac:dyDescent="0.3">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row>
    <row r="1026" spans="1:48" ht="12" customHeight="1" x14ac:dyDescent="0.3">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row>
    <row r="1027" spans="1:48" ht="12" customHeight="1" x14ac:dyDescent="0.3">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row>
    <row r="1028" spans="1:48" ht="12" customHeight="1" x14ac:dyDescent="0.3">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row>
    <row r="1029" spans="1:48" ht="12" customHeight="1" x14ac:dyDescent="0.3">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row>
    <row r="1030" spans="1:48" ht="12" customHeight="1" x14ac:dyDescent="0.3">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row>
    <row r="1031" spans="1:48" ht="12" customHeight="1" x14ac:dyDescent="0.3">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row>
    <row r="1032" spans="1:48" ht="12" customHeight="1" x14ac:dyDescent="0.3">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row>
    <row r="1033" spans="1:48" ht="12" customHeight="1" x14ac:dyDescent="0.3">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row>
    <row r="1034" spans="1:48" ht="12" customHeight="1" x14ac:dyDescent="0.3">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row>
    <row r="1035" spans="1:48" ht="12" customHeight="1" x14ac:dyDescent="0.3">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row>
    <row r="1036" spans="1:48" ht="12" customHeight="1" x14ac:dyDescent="0.3">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row>
    <row r="1037" spans="1:48" ht="12" customHeight="1" x14ac:dyDescent="0.3">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row>
    <row r="1038" spans="1:48" ht="12" customHeight="1" x14ac:dyDescent="0.3">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row>
    <row r="1039" spans="1:48" ht="12" customHeight="1" x14ac:dyDescent="0.3">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row>
    <row r="1040" spans="1:48" ht="12" customHeight="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row>
    <row r="1041" spans="1:48" ht="12" customHeight="1" x14ac:dyDescent="0.3">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row>
    <row r="1042" spans="1:48" ht="12" customHeight="1" x14ac:dyDescent="0.3">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row>
    <row r="1043" spans="1:48" ht="12" customHeight="1" x14ac:dyDescent="0.3">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row>
    <row r="1044" spans="1:48" ht="12" customHeight="1" x14ac:dyDescent="0.3">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row>
    <row r="1045" spans="1:48" ht="12" customHeight="1" x14ac:dyDescent="0.3">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row>
    <row r="1046" spans="1:48" ht="12" customHeight="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row>
    <row r="1047" spans="1:48" ht="12" customHeight="1" x14ac:dyDescent="0.3">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row>
    <row r="1048" spans="1:48" ht="12" customHeight="1" x14ac:dyDescent="0.3">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row>
    <row r="1049" spans="1:48" ht="12" customHeight="1" x14ac:dyDescent="0.3">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row>
    <row r="1050" spans="1:48" ht="12" customHeight="1" x14ac:dyDescent="0.3">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row>
    <row r="1051" spans="1:48" ht="12" customHeight="1" x14ac:dyDescent="0.3">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row>
    <row r="1052" spans="1:48" ht="12" customHeight="1" x14ac:dyDescent="0.3">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row>
    <row r="1053" spans="1:48" ht="12" customHeight="1" x14ac:dyDescent="0.3">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row>
    <row r="1054" spans="1:48" ht="12" customHeight="1" x14ac:dyDescent="0.3">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row>
    <row r="1055" spans="1:48" ht="12" customHeight="1" x14ac:dyDescent="0.3">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row>
    <row r="1056" spans="1:48" ht="12" customHeight="1" x14ac:dyDescent="0.3">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row>
    <row r="1057" spans="1:48" ht="12" customHeight="1" x14ac:dyDescent="0.3">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row>
    <row r="1058" spans="1:48" ht="12" customHeight="1" x14ac:dyDescent="0.3">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row>
    <row r="1059" spans="1:48" ht="12" customHeight="1" x14ac:dyDescent="0.3">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row>
    <row r="1060" spans="1:48" ht="12" customHeight="1" x14ac:dyDescent="0.3">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row>
    <row r="1061" spans="1:48" ht="12" customHeight="1" x14ac:dyDescent="0.3">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row>
    <row r="1062" spans="1:48" ht="12" customHeight="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row>
    <row r="1063" spans="1:48" ht="12" customHeight="1" x14ac:dyDescent="0.3">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row>
    <row r="1064" spans="1:48" ht="12" customHeight="1" x14ac:dyDescent="0.3">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row>
    <row r="1065" spans="1:48" ht="12" customHeight="1" x14ac:dyDescent="0.3">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row>
    <row r="1066" spans="1:48" ht="12" customHeight="1" x14ac:dyDescent="0.3">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row>
    <row r="1067" spans="1:48" ht="12" customHeight="1" x14ac:dyDescent="0.3">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row>
    <row r="1068" spans="1:48" ht="12" customHeight="1" x14ac:dyDescent="0.3">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row>
    <row r="1069" spans="1:48" ht="12" customHeight="1" x14ac:dyDescent="0.3">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row>
    <row r="1070" spans="1:48" ht="12" customHeight="1" x14ac:dyDescent="0.3">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row>
    <row r="1071" spans="1:48" ht="12" customHeight="1" x14ac:dyDescent="0.3">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row>
    <row r="1072" spans="1:48" ht="12" customHeight="1" x14ac:dyDescent="0.3">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row>
    <row r="1073" spans="1:48" ht="12" customHeight="1" x14ac:dyDescent="0.3">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row>
    <row r="1074" spans="1:48" ht="12" customHeight="1" x14ac:dyDescent="0.3">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row>
    <row r="1075" spans="1:48" ht="12" customHeight="1" x14ac:dyDescent="0.3">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row>
    <row r="1076" spans="1:48" ht="12" customHeight="1" x14ac:dyDescent="0.3">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row>
    <row r="1077" spans="1:48" ht="12" customHeight="1" x14ac:dyDescent="0.3">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row>
    <row r="1078" spans="1:48" ht="12" customHeight="1" x14ac:dyDescent="0.3">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row>
    <row r="1079" spans="1:48" ht="12" customHeight="1" x14ac:dyDescent="0.3">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row>
    <row r="1080" spans="1:48" ht="12" customHeight="1" x14ac:dyDescent="0.3">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row>
    <row r="1081" spans="1:48" ht="12" customHeight="1" x14ac:dyDescent="0.3">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row>
    <row r="1082" spans="1:48" ht="12" customHeight="1" x14ac:dyDescent="0.3">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row>
    <row r="1083" spans="1:48" ht="12" customHeight="1" x14ac:dyDescent="0.3">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row>
    <row r="1084" spans="1:48" ht="12" customHeight="1" x14ac:dyDescent="0.3">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row>
    <row r="1085" spans="1:48" ht="12" customHeight="1" x14ac:dyDescent="0.3">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row>
    <row r="1086" spans="1:48" ht="12" customHeight="1" x14ac:dyDescent="0.3">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row>
    <row r="1087" spans="1:48" ht="12" customHeight="1" x14ac:dyDescent="0.3">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row>
    <row r="1088" spans="1:48" ht="12" customHeight="1" x14ac:dyDescent="0.3">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row>
    <row r="1089" spans="1:48" ht="12" customHeight="1" x14ac:dyDescent="0.3">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row>
    <row r="1090" spans="1:48" ht="12" customHeight="1" x14ac:dyDescent="0.3">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row>
    <row r="1091" spans="1:48" ht="12" customHeight="1" x14ac:dyDescent="0.3">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row>
    <row r="1092" spans="1:48" ht="12" customHeight="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row>
    <row r="1093" spans="1:48" ht="12" customHeight="1" x14ac:dyDescent="0.3">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row>
    <row r="1094" spans="1:48" ht="12" customHeight="1" x14ac:dyDescent="0.3">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row>
    <row r="1095" spans="1:48" ht="12" customHeight="1" x14ac:dyDescent="0.3">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row>
    <row r="1096" spans="1:48" ht="12" customHeight="1" x14ac:dyDescent="0.3">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row>
    <row r="1097" spans="1:48" ht="12" customHeight="1" x14ac:dyDescent="0.3">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row>
    <row r="1098" spans="1:48" ht="12" customHeight="1" x14ac:dyDescent="0.3">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row>
    <row r="1099" spans="1:48" ht="12" customHeight="1" x14ac:dyDescent="0.3">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row>
    <row r="1100" spans="1:48" ht="12" customHeight="1" x14ac:dyDescent="0.3">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row>
    <row r="1101" spans="1:48" ht="12" customHeight="1" x14ac:dyDescent="0.3">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row>
    <row r="1102" spans="1:48" ht="12" customHeight="1" x14ac:dyDescent="0.3">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row>
    <row r="1103" spans="1:48" ht="12" customHeight="1" x14ac:dyDescent="0.3">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row>
    <row r="1104" spans="1:48" ht="12" customHeight="1" x14ac:dyDescent="0.3">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row>
    <row r="1105" spans="1:48" ht="12" customHeight="1" x14ac:dyDescent="0.3">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row>
    <row r="1106" spans="1:48" ht="12" customHeight="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row>
    <row r="1107" spans="1:48" ht="12" customHeight="1" x14ac:dyDescent="0.3">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row>
    <row r="1108" spans="1:48" ht="12" customHeight="1" x14ac:dyDescent="0.3">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row>
    <row r="1109" spans="1:48" ht="12" customHeight="1" x14ac:dyDescent="0.3">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row>
    <row r="1110" spans="1:48" ht="12" customHeight="1" x14ac:dyDescent="0.3">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row>
    <row r="1111" spans="1:48" ht="12" customHeight="1" x14ac:dyDescent="0.3">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row>
    <row r="1112" spans="1:48" ht="12" customHeight="1" x14ac:dyDescent="0.3">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row>
    <row r="1113" spans="1:48" ht="12" customHeight="1" x14ac:dyDescent="0.3">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row>
    <row r="1114" spans="1:48" ht="12" customHeight="1" x14ac:dyDescent="0.3">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row>
    <row r="1115" spans="1:48" ht="12" customHeight="1" x14ac:dyDescent="0.3">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row>
    <row r="1116" spans="1:48" ht="12" customHeight="1" x14ac:dyDescent="0.3">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row>
    <row r="1117" spans="1:48" ht="12" customHeight="1" x14ac:dyDescent="0.3">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row>
    <row r="1118" spans="1:48" ht="12" customHeight="1" x14ac:dyDescent="0.3">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row>
    <row r="1119" spans="1:48" ht="12" customHeight="1" x14ac:dyDescent="0.3">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row>
    <row r="1120" spans="1:48" ht="12" customHeight="1" x14ac:dyDescent="0.3">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row>
    <row r="1121" spans="1:48" ht="12" customHeight="1" x14ac:dyDescent="0.3">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row>
    <row r="1122" spans="1:48" ht="12" customHeight="1" x14ac:dyDescent="0.3">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row>
    <row r="1123" spans="1:48" ht="12" customHeight="1" x14ac:dyDescent="0.3">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row>
    <row r="1124" spans="1:48" ht="12" customHeight="1" x14ac:dyDescent="0.3">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row>
    <row r="1125" spans="1:48" ht="12" customHeight="1" x14ac:dyDescent="0.3">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row>
    <row r="1126" spans="1:48" ht="12" customHeight="1" x14ac:dyDescent="0.3">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row>
    <row r="1127" spans="1:48" ht="12" customHeight="1" x14ac:dyDescent="0.3">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row>
    <row r="1128" spans="1:48" ht="12" customHeight="1" x14ac:dyDescent="0.3">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row>
    <row r="1129" spans="1:48" ht="12" customHeight="1" x14ac:dyDescent="0.3">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row>
    <row r="1130" spans="1:48" ht="12" customHeight="1" x14ac:dyDescent="0.3">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row>
    <row r="1131" spans="1:48" ht="12" customHeight="1" x14ac:dyDescent="0.3">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row>
    <row r="1132" spans="1:48" ht="12" customHeight="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row>
    <row r="1133" spans="1:48" ht="12" customHeight="1" x14ac:dyDescent="0.3">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row>
    <row r="1134" spans="1:48" ht="12" customHeight="1" x14ac:dyDescent="0.3">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row>
    <row r="1135" spans="1:48" ht="12" customHeight="1" x14ac:dyDescent="0.3">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row>
    <row r="1136" spans="1:48" ht="12" customHeight="1" x14ac:dyDescent="0.3">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row>
    <row r="1137" spans="1:48" ht="12" customHeight="1" x14ac:dyDescent="0.3">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row>
    <row r="1138" spans="1:48" ht="12" customHeight="1" x14ac:dyDescent="0.3">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row>
    <row r="1139" spans="1:48" ht="12" customHeight="1" x14ac:dyDescent="0.3">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row>
    <row r="1140" spans="1:48" ht="12" customHeight="1" x14ac:dyDescent="0.3">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row>
    <row r="1141" spans="1:48" ht="12" customHeight="1" x14ac:dyDescent="0.3">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row>
    <row r="1142" spans="1:48" ht="12" customHeight="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row>
    <row r="1143" spans="1:48" ht="12" customHeight="1" x14ac:dyDescent="0.3">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row>
    <row r="1144" spans="1:48" ht="12" customHeight="1" x14ac:dyDescent="0.3">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row>
    <row r="1145" spans="1:48" ht="12" customHeight="1" x14ac:dyDescent="0.3">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row>
    <row r="1146" spans="1:48" ht="12" customHeight="1" x14ac:dyDescent="0.3">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row>
    <row r="1147" spans="1:48" ht="12" customHeight="1" x14ac:dyDescent="0.3">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row>
    <row r="1148" spans="1:48" ht="12" customHeight="1" x14ac:dyDescent="0.3">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row>
    <row r="1149" spans="1:48" ht="12" customHeight="1" x14ac:dyDescent="0.3">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row>
    <row r="1150" spans="1:48" ht="12" customHeight="1" x14ac:dyDescent="0.3">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row>
    <row r="1151" spans="1:48" ht="12" customHeight="1" x14ac:dyDescent="0.3">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row>
    <row r="1152" spans="1:48" ht="12" customHeight="1" x14ac:dyDescent="0.3">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row>
    <row r="1153" spans="1:48" ht="12" customHeight="1" x14ac:dyDescent="0.3">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row>
    <row r="1154" spans="1:48" ht="12" customHeight="1" x14ac:dyDescent="0.3">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row>
    <row r="1155" spans="1:48" ht="12" customHeight="1" x14ac:dyDescent="0.3">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row>
    <row r="1156" spans="1:48" ht="12" customHeight="1" x14ac:dyDescent="0.3">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row>
    <row r="1157" spans="1:48" ht="12" customHeight="1" x14ac:dyDescent="0.3">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row>
    <row r="1158" spans="1:48" ht="12" customHeight="1" x14ac:dyDescent="0.3">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row>
    <row r="1159" spans="1:48" ht="12" customHeight="1" x14ac:dyDescent="0.3">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row>
    <row r="1160" spans="1:48" ht="12" customHeight="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row>
    <row r="1161" spans="1:48" ht="12" customHeight="1" x14ac:dyDescent="0.3">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row>
    <row r="1162" spans="1:48" ht="12" customHeight="1" x14ac:dyDescent="0.3">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row>
    <row r="1163" spans="1:48" ht="12" customHeight="1" x14ac:dyDescent="0.3">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row>
    <row r="1164" spans="1:48" ht="12" customHeight="1" x14ac:dyDescent="0.3">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row>
    <row r="1165" spans="1:48" ht="12" customHeight="1" x14ac:dyDescent="0.3">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row>
    <row r="1166" spans="1:48" ht="12" customHeight="1" x14ac:dyDescent="0.3">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row>
    <row r="1167" spans="1:48" ht="12" customHeight="1" x14ac:dyDescent="0.3">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row>
    <row r="1168" spans="1:48" ht="12" customHeight="1" x14ac:dyDescent="0.3">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row>
    <row r="1169" spans="1:48" ht="12" customHeight="1" x14ac:dyDescent="0.3">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row>
    <row r="1170" spans="1:48" ht="12" customHeight="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row>
    <row r="1171" spans="1:48" ht="12" customHeight="1" x14ac:dyDescent="0.3">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row>
    <row r="1172" spans="1:48" ht="12" customHeight="1" x14ac:dyDescent="0.3">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row>
    <row r="1173" spans="1:48" ht="12" customHeight="1" x14ac:dyDescent="0.3">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row>
    <row r="1174" spans="1:48" ht="12" customHeight="1" x14ac:dyDescent="0.3">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row>
    <row r="1175" spans="1:48" ht="12" customHeight="1" x14ac:dyDescent="0.3">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row>
    <row r="1176" spans="1:48" ht="12" customHeight="1" x14ac:dyDescent="0.3">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row>
    <row r="1177" spans="1:48" ht="12" customHeight="1" x14ac:dyDescent="0.3">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row>
    <row r="1178" spans="1:48" ht="12" customHeight="1" x14ac:dyDescent="0.3">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row>
    <row r="1179" spans="1:48" ht="12" customHeight="1" x14ac:dyDescent="0.3">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row>
    <row r="1180" spans="1:48" ht="12" customHeight="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row>
    <row r="1181" spans="1:48" ht="12" customHeight="1" x14ac:dyDescent="0.3">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row>
    <row r="1182" spans="1:48" ht="12" customHeight="1" x14ac:dyDescent="0.3">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row>
    <row r="1183" spans="1:48" ht="12" customHeight="1" x14ac:dyDescent="0.3">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row>
    <row r="1184" spans="1:48" ht="12" customHeight="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row>
    <row r="1185" spans="1:48" ht="12" customHeight="1" x14ac:dyDescent="0.3">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row>
    <row r="1186" spans="1:48" ht="12" customHeight="1" x14ac:dyDescent="0.3">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row>
    <row r="1187" spans="1:48" ht="12" customHeight="1" x14ac:dyDescent="0.3">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row>
    <row r="1188" spans="1:48" ht="12" customHeight="1" x14ac:dyDescent="0.3">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row>
    <row r="1189" spans="1:48" ht="12" customHeight="1" x14ac:dyDescent="0.3">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row>
    <row r="1190" spans="1:48" ht="12" customHeight="1" x14ac:dyDescent="0.3">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row>
    <row r="1191" spans="1:48" ht="12" customHeight="1" x14ac:dyDescent="0.3">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row>
    <row r="1192" spans="1:48" ht="12" customHeight="1" x14ac:dyDescent="0.3">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row>
    <row r="1193" spans="1:48" ht="12" customHeight="1" x14ac:dyDescent="0.3">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row>
    <row r="1194" spans="1:48" ht="12" customHeight="1" x14ac:dyDescent="0.3">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row>
    <row r="1195" spans="1:48" ht="12" customHeight="1" x14ac:dyDescent="0.3">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row>
    <row r="1196" spans="1:48" ht="12" customHeight="1" x14ac:dyDescent="0.3">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row>
    <row r="1197" spans="1:48" ht="12" customHeight="1" x14ac:dyDescent="0.3">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row>
    <row r="1198" spans="1:48" ht="12" customHeight="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row>
    <row r="1199" spans="1:48" ht="12" customHeight="1" x14ac:dyDescent="0.3">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row>
    <row r="1200" spans="1:48" ht="12" customHeight="1" x14ac:dyDescent="0.3">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row>
    <row r="1201" spans="1:48" ht="12" customHeight="1" x14ac:dyDescent="0.3">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row>
    <row r="1202" spans="1:48" ht="12" customHeight="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row>
    <row r="1203" spans="1:48" ht="12" customHeight="1" x14ac:dyDescent="0.3">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row>
    <row r="1204" spans="1:48" ht="12" customHeight="1" x14ac:dyDescent="0.3">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row>
    <row r="1205" spans="1:48" ht="12" customHeight="1" x14ac:dyDescent="0.3">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row>
    <row r="1206" spans="1:48" ht="12" customHeight="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row>
    <row r="1207" spans="1:48" ht="12" customHeight="1" x14ac:dyDescent="0.3">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row>
    <row r="1208" spans="1:48" ht="12" customHeight="1" x14ac:dyDescent="0.3">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row>
    <row r="1209" spans="1:48" ht="12" customHeight="1" x14ac:dyDescent="0.3">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row>
    <row r="1210" spans="1:48" ht="12" customHeight="1" x14ac:dyDescent="0.3">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row>
    <row r="1211" spans="1:48" ht="12" customHeight="1" x14ac:dyDescent="0.3">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row>
    <row r="1212" spans="1:48" ht="12" customHeight="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row>
    <row r="1213" spans="1:48" ht="12" customHeight="1" x14ac:dyDescent="0.3">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row>
    <row r="1214" spans="1:48" ht="12" customHeight="1" x14ac:dyDescent="0.3">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row>
    <row r="1215" spans="1:48" ht="12" customHeight="1" x14ac:dyDescent="0.3">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row>
    <row r="1216" spans="1:48" ht="12" customHeight="1" x14ac:dyDescent="0.3">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row>
    <row r="1217" spans="1:48" ht="12" customHeight="1" x14ac:dyDescent="0.3">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row>
    <row r="1218" spans="1:48" ht="12" customHeight="1" x14ac:dyDescent="0.3">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row>
    <row r="1219" spans="1:48" ht="12" customHeight="1" x14ac:dyDescent="0.3">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row>
    <row r="1220" spans="1:48" ht="12" customHeight="1" x14ac:dyDescent="0.3">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row>
    <row r="1221" spans="1:48" ht="12" customHeight="1" x14ac:dyDescent="0.3">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row>
    <row r="1222" spans="1:48" ht="12" customHeight="1" x14ac:dyDescent="0.3">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row>
    <row r="1223" spans="1:48" ht="12" customHeight="1" x14ac:dyDescent="0.3">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row>
    <row r="1224" spans="1:48" ht="12" customHeight="1" x14ac:dyDescent="0.3">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row>
    <row r="1225" spans="1:48" ht="12" customHeight="1" x14ac:dyDescent="0.3">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row>
    <row r="1226" spans="1:48" ht="12" customHeight="1" x14ac:dyDescent="0.3">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row>
    <row r="1227" spans="1:48" ht="12" customHeight="1" x14ac:dyDescent="0.3">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row>
    <row r="1228" spans="1:48" ht="12" customHeight="1" x14ac:dyDescent="0.3">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row>
    <row r="1229" spans="1:48" ht="12" customHeight="1" x14ac:dyDescent="0.3">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row>
    <row r="1230" spans="1:48" ht="12" customHeight="1" x14ac:dyDescent="0.3">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row>
    <row r="1231" spans="1:48" ht="12" customHeight="1" x14ac:dyDescent="0.3">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row>
    <row r="1232" spans="1:48" ht="12" customHeight="1" x14ac:dyDescent="0.3">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row>
    <row r="1233" spans="1:48" ht="12" customHeight="1" x14ac:dyDescent="0.3">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row>
    <row r="1234" spans="1:48" ht="12" customHeight="1" x14ac:dyDescent="0.3">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row>
    <row r="1235" spans="1:48" ht="12" customHeight="1" x14ac:dyDescent="0.3">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row>
    <row r="1236" spans="1:48" ht="12" customHeight="1" x14ac:dyDescent="0.3">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row>
    <row r="1237" spans="1:48" ht="12" customHeight="1" x14ac:dyDescent="0.3">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row>
    <row r="1238" spans="1:48" ht="12" customHeight="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row>
    <row r="1239" spans="1:48" ht="12" customHeight="1" x14ac:dyDescent="0.3">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row>
    <row r="1240" spans="1:48" ht="12" customHeight="1" x14ac:dyDescent="0.3">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row>
    <row r="1241" spans="1:48" ht="12" customHeight="1" x14ac:dyDescent="0.3">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row>
    <row r="1242" spans="1:48" ht="12" customHeight="1" x14ac:dyDescent="0.3">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row>
    <row r="1243" spans="1:48" ht="12" customHeight="1" x14ac:dyDescent="0.3">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row>
    <row r="1244" spans="1:48" ht="12" customHeight="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row>
    <row r="1245" spans="1:48" ht="12" customHeight="1" x14ac:dyDescent="0.3">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row>
    <row r="1246" spans="1:48" ht="12" customHeight="1" x14ac:dyDescent="0.3">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row>
    <row r="1247" spans="1:48" ht="12" customHeight="1" x14ac:dyDescent="0.3">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row>
    <row r="1248" spans="1:48" ht="12" customHeight="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row>
    <row r="1249" spans="1:48" ht="12" customHeight="1" x14ac:dyDescent="0.3">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row>
    <row r="1250" spans="1:48" ht="12" customHeight="1" x14ac:dyDescent="0.3">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row>
    <row r="1251" spans="1:48" ht="12" customHeight="1" x14ac:dyDescent="0.3">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row>
    <row r="1252" spans="1:48" ht="12" customHeight="1" x14ac:dyDescent="0.3">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row>
    <row r="1253" spans="1:48" ht="12" customHeight="1" x14ac:dyDescent="0.3">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row>
    <row r="1254" spans="1:48" ht="12" customHeight="1" x14ac:dyDescent="0.3">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row>
    <row r="1255" spans="1:48" ht="12" customHeight="1" x14ac:dyDescent="0.3">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row>
    <row r="1256" spans="1:48" ht="12" customHeight="1" x14ac:dyDescent="0.3">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row>
    <row r="1257" spans="1:48" ht="12" customHeight="1" x14ac:dyDescent="0.3">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row>
    <row r="1258" spans="1:48" ht="12" customHeight="1" x14ac:dyDescent="0.3">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row>
    <row r="1259" spans="1:48" ht="12" customHeight="1" x14ac:dyDescent="0.3">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row>
    <row r="1260" spans="1:48" ht="12" customHeight="1" x14ac:dyDescent="0.3">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row>
    <row r="1261" spans="1:48" ht="12" customHeight="1" x14ac:dyDescent="0.3">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row>
    <row r="1262" spans="1:48" ht="12" customHeight="1" x14ac:dyDescent="0.3">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row>
    <row r="1263" spans="1:48" ht="12" customHeight="1" x14ac:dyDescent="0.3">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row>
    <row r="1264" spans="1:48" ht="12" customHeight="1" x14ac:dyDescent="0.3">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row>
    <row r="1265" spans="1:48" ht="12" customHeight="1" x14ac:dyDescent="0.3">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row>
    <row r="1266" spans="1:48" ht="12" customHeight="1" x14ac:dyDescent="0.3">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row>
    <row r="1267" spans="1:48" ht="12" customHeight="1" x14ac:dyDescent="0.3">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row>
    <row r="1268" spans="1:48" ht="12" customHeight="1" x14ac:dyDescent="0.3">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row>
    <row r="1269" spans="1:48" ht="12" customHeight="1" x14ac:dyDescent="0.3">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row>
    <row r="1270" spans="1:48" ht="12" customHeight="1" x14ac:dyDescent="0.3">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row>
    <row r="1271" spans="1:48" ht="12" customHeight="1" x14ac:dyDescent="0.3">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row>
    <row r="1272" spans="1:48" ht="12" customHeight="1" x14ac:dyDescent="0.3">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row>
    <row r="1273" spans="1:48" ht="12" customHeight="1" x14ac:dyDescent="0.3">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row>
    <row r="1274" spans="1:48" ht="12" customHeight="1" x14ac:dyDescent="0.3">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row>
    <row r="1275" spans="1:48" ht="12" customHeight="1" x14ac:dyDescent="0.3">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row>
    <row r="1276" spans="1:48" ht="12" customHeight="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row>
    <row r="1277" spans="1:48" ht="12" customHeight="1" x14ac:dyDescent="0.3">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row>
    <row r="1278" spans="1:48" ht="12" customHeight="1" x14ac:dyDescent="0.3">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row>
    <row r="1279" spans="1:48" ht="12" customHeight="1" x14ac:dyDescent="0.3">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row>
    <row r="1280" spans="1:48" ht="12" customHeight="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row>
    <row r="1281" spans="1:48" ht="12" customHeight="1" x14ac:dyDescent="0.3">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row>
    <row r="1282" spans="1:48" ht="12" customHeight="1" x14ac:dyDescent="0.3">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row>
    <row r="1283" spans="1:48" ht="12" customHeight="1" x14ac:dyDescent="0.3">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row>
    <row r="1284" spans="1:48" ht="12" customHeight="1" x14ac:dyDescent="0.3">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row>
    <row r="1285" spans="1:48" ht="12" customHeight="1" x14ac:dyDescent="0.3">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row>
    <row r="1286" spans="1:48" ht="12" customHeight="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row>
    <row r="1287" spans="1:48" ht="12" customHeight="1" x14ac:dyDescent="0.3">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row>
    <row r="1288" spans="1:48" ht="12" customHeight="1" x14ac:dyDescent="0.3">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row>
    <row r="1289" spans="1:48" ht="12" customHeight="1" x14ac:dyDescent="0.3">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row>
    <row r="1290" spans="1:48" ht="12" customHeight="1" x14ac:dyDescent="0.3">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row>
    <row r="1291" spans="1:48" ht="12" customHeight="1" x14ac:dyDescent="0.3">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row>
    <row r="1292" spans="1:48" ht="12" customHeight="1" x14ac:dyDescent="0.3">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row>
    <row r="1293" spans="1:48" ht="12" customHeight="1" x14ac:dyDescent="0.3">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row>
    <row r="1294" spans="1:48" ht="12" customHeight="1" x14ac:dyDescent="0.3">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row>
    <row r="1295" spans="1:48" ht="12" customHeight="1" x14ac:dyDescent="0.3">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row>
    <row r="1296" spans="1:48" ht="12" customHeight="1" x14ac:dyDescent="0.3">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row>
    <row r="1297" spans="1:48" ht="12" customHeight="1" x14ac:dyDescent="0.3">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row>
    <row r="1298" spans="1:48" ht="12" customHeight="1" x14ac:dyDescent="0.3">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row>
    <row r="1299" spans="1:48" ht="12" customHeight="1" x14ac:dyDescent="0.3">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row>
    <row r="1300" spans="1:48" ht="12" customHeight="1" x14ac:dyDescent="0.3">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row>
    <row r="1301" spans="1:48" ht="12" customHeight="1" x14ac:dyDescent="0.3">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row>
    <row r="1302" spans="1:48" ht="12" customHeight="1" x14ac:dyDescent="0.3">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row>
    <row r="1303" spans="1:48" ht="12" customHeight="1" x14ac:dyDescent="0.3">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row>
    <row r="1304" spans="1:48" ht="12" customHeight="1" x14ac:dyDescent="0.3">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row>
    <row r="1305" spans="1:48" ht="12" customHeight="1" x14ac:dyDescent="0.3">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row>
    <row r="1306" spans="1:48" ht="12" customHeight="1" x14ac:dyDescent="0.3">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row>
    <row r="1307" spans="1:48" ht="12" customHeight="1" x14ac:dyDescent="0.3">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row>
    <row r="1308" spans="1:48" ht="12" customHeight="1" x14ac:dyDescent="0.3">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row>
    <row r="1309" spans="1:48" ht="12" customHeight="1" x14ac:dyDescent="0.3">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row>
    <row r="1310" spans="1:48" ht="12" customHeight="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row>
    <row r="1311" spans="1:48" ht="12" customHeight="1" x14ac:dyDescent="0.3">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row>
    <row r="1312" spans="1:48" ht="12" customHeight="1" x14ac:dyDescent="0.3">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row>
    <row r="1313" spans="1:48" ht="12" customHeight="1" x14ac:dyDescent="0.3">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row>
    <row r="1314" spans="1:48" ht="12" customHeight="1" x14ac:dyDescent="0.3">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row>
    <row r="1315" spans="1:48" ht="12" customHeight="1" x14ac:dyDescent="0.3">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row>
    <row r="1316" spans="1:48" ht="12" customHeight="1" x14ac:dyDescent="0.3">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row>
    <row r="1317" spans="1:48" ht="12" customHeight="1" x14ac:dyDescent="0.3">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row>
    <row r="1318" spans="1:48" ht="12" customHeight="1" x14ac:dyDescent="0.3">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row>
    <row r="1319" spans="1:48" ht="12" customHeight="1" x14ac:dyDescent="0.3">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row>
    <row r="1320" spans="1:48" ht="12" customHeight="1" x14ac:dyDescent="0.3">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row>
    <row r="1321" spans="1:48" ht="12" customHeight="1" x14ac:dyDescent="0.3">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row>
    <row r="1322" spans="1:48" ht="12" customHeight="1" x14ac:dyDescent="0.3">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row>
    <row r="1323" spans="1:48" ht="12" customHeight="1" x14ac:dyDescent="0.3">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row>
    <row r="1324" spans="1:48" ht="12" customHeight="1" x14ac:dyDescent="0.3">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row>
    <row r="1325" spans="1:48" ht="12" customHeight="1" x14ac:dyDescent="0.3">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row>
    <row r="1326" spans="1:48" ht="12" customHeight="1" x14ac:dyDescent="0.3">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row>
    <row r="1327" spans="1:48" ht="12" customHeight="1" x14ac:dyDescent="0.3">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row>
    <row r="1328" spans="1:48" ht="12" customHeight="1" x14ac:dyDescent="0.3">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row>
    <row r="1329" spans="1:48" ht="12" customHeight="1" x14ac:dyDescent="0.3">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row>
    <row r="1330" spans="1:48" ht="12" customHeight="1" x14ac:dyDescent="0.3">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row>
    <row r="1331" spans="1:48" ht="12" customHeight="1" x14ac:dyDescent="0.3">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row>
  </sheetData>
  <sheetProtection sheet="1" objects="1" scenarios="1"/>
  <mergeCells count="117">
    <mergeCell ref="D87:AU88"/>
    <mergeCell ref="AN116:AQ117"/>
    <mergeCell ref="AS116:AV117"/>
    <mergeCell ref="A31:AV31"/>
    <mergeCell ref="A33:C35"/>
    <mergeCell ref="AN33:AV35"/>
    <mergeCell ref="D36:AV37"/>
    <mergeCell ref="D28:P29"/>
    <mergeCell ref="U28:Z29"/>
    <mergeCell ref="AB28:AG29"/>
    <mergeCell ref="D64:AU65"/>
    <mergeCell ref="D66:AU67"/>
    <mergeCell ref="D48:AU49"/>
    <mergeCell ref="B38:C39"/>
    <mergeCell ref="B40:C41"/>
    <mergeCell ref="B42:C43"/>
    <mergeCell ref="B44:C45"/>
    <mergeCell ref="B46:C47"/>
    <mergeCell ref="D52:AU53"/>
    <mergeCell ref="D54:AV55"/>
    <mergeCell ref="D42:AU43"/>
    <mergeCell ref="D44:AU45"/>
    <mergeCell ref="D46:AU47"/>
    <mergeCell ref="D50:AU51"/>
    <mergeCell ref="AX14:AY15"/>
    <mergeCell ref="AZ14:BA15"/>
    <mergeCell ref="BB14:BC15"/>
    <mergeCell ref="D18:L19"/>
    <mergeCell ref="S14:X15"/>
    <mergeCell ref="Z14:AA15"/>
    <mergeCell ref="AC14:AH15"/>
    <mergeCell ref="AJ14:AK15"/>
    <mergeCell ref="AM14:AR15"/>
    <mergeCell ref="AM18:AR19"/>
    <mergeCell ref="D40:AU41"/>
    <mergeCell ref="D33:O35"/>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BA28:BC29"/>
    <mergeCell ref="AZ24:BA25"/>
    <mergeCell ref="AT18:AU19"/>
    <mergeCell ref="AJ18:AK19"/>
    <mergeCell ref="AX18:AY19"/>
    <mergeCell ref="AZ18:BA19"/>
    <mergeCell ref="BB18:BC19"/>
    <mergeCell ref="A76:C78"/>
    <mergeCell ref="B48:C49"/>
    <mergeCell ref="B50:C51"/>
    <mergeCell ref="B52:C53"/>
    <mergeCell ref="B56:C57"/>
    <mergeCell ref="B58:C59"/>
    <mergeCell ref="B60:C61"/>
    <mergeCell ref="A74:AV74"/>
    <mergeCell ref="D60:AU61"/>
    <mergeCell ref="D62:AU63"/>
    <mergeCell ref="D68:AU69"/>
    <mergeCell ref="D70:AU71"/>
    <mergeCell ref="B62:C63"/>
    <mergeCell ref="D56:AU57"/>
    <mergeCell ref="D58:AU59"/>
    <mergeCell ref="B66:C67"/>
    <mergeCell ref="D38:AU39"/>
    <mergeCell ref="B103:C104"/>
    <mergeCell ref="D103:AU104"/>
    <mergeCell ref="B91:C92"/>
    <mergeCell ref="D91:AU92"/>
    <mergeCell ref="B93:C94"/>
    <mergeCell ref="D93:AU94"/>
    <mergeCell ref="B95:C96"/>
    <mergeCell ref="B111:C112"/>
    <mergeCell ref="D111:AU112"/>
    <mergeCell ref="D95:AU96"/>
    <mergeCell ref="B113:C114"/>
    <mergeCell ref="D113:AU114"/>
    <mergeCell ref="A115:AV115"/>
    <mergeCell ref="B105:C106"/>
    <mergeCell ref="D105:AU106"/>
    <mergeCell ref="B107:C108"/>
    <mergeCell ref="D107:AU108"/>
    <mergeCell ref="B109:C110"/>
    <mergeCell ref="D109:AU110"/>
    <mergeCell ref="BD28:BF29"/>
    <mergeCell ref="AX22:AY23"/>
    <mergeCell ref="BB22:BC23"/>
    <mergeCell ref="D97:AV98"/>
    <mergeCell ref="B99:C100"/>
    <mergeCell ref="D99:AU100"/>
    <mergeCell ref="B101:C102"/>
    <mergeCell ref="D101:AU102"/>
    <mergeCell ref="B85:C86"/>
    <mergeCell ref="D85:AU86"/>
    <mergeCell ref="B87:C88"/>
    <mergeCell ref="B89:C90"/>
    <mergeCell ref="D89:AU90"/>
    <mergeCell ref="D76:AM78"/>
    <mergeCell ref="AN76:AV78"/>
    <mergeCell ref="D79:AV80"/>
    <mergeCell ref="B81:C82"/>
    <mergeCell ref="D81:AU82"/>
    <mergeCell ref="B83:C84"/>
    <mergeCell ref="D83:AU84"/>
    <mergeCell ref="B64:C65"/>
    <mergeCell ref="B69:C69"/>
    <mergeCell ref="B68:C68"/>
    <mergeCell ref="AX28:AZ29"/>
  </mergeCells>
  <conditionalFormatting sqref="Z14:AA15">
    <cfRule type="cellIs" dxfId="213" priority="39" operator="equal">
      <formula>0</formula>
    </cfRule>
  </conditionalFormatting>
  <conditionalFormatting sqref="Z14:AA15">
    <cfRule type="cellIs" dxfId="212" priority="38" operator="equal">
      <formula>"oui"</formula>
    </cfRule>
  </conditionalFormatting>
  <conditionalFormatting sqref="AJ14:AK15">
    <cfRule type="cellIs" dxfId="211" priority="37" operator="equal">
      <formula>0</formula>
    </cfRule>
  </conditionalFormatting>
  <conditionalFormatting sqref="AJ14:AK15">
    <cfRule type="cellIs" dxfId="210" priority="36" operator="equal">
      <formula>"oui"</formula>
    </cfRule>
  </conditionalFormatting>
  <conditionalFormatting sqref="AT14:AU15">
    <cfRule type="cellIs" dxfId="209" priority="35" operator="equal">
      <formula>0</formula>
    </cfRule>
  </conditionalFormatting>
  <conditionalFormatting sqref="AT14:AU15">
    <cfRule type="cellIs" dxfId="208" priority="34" operator="equal">
      <formula>"oui"</formula>
    </cfRule>
  </conditionalFormatting>
  <conditionalFormatting sqref="Z18:AA19">
    <cfRule type="cellIs" dxfId="207" priority="33" operator="equal">
      <formula>0</formula>
    </cfRule>
  </conditionalFormatting>
  <conditionalFormatting sqref="Z18:AA19">
    <cfRule type="cellIs" dxfId="206" priority="32" operator="equal">
      <formula>"oui"</formula>
    </cfRule>
  </conditionalFormatting>
  <conditionalFormatting sqref="AJ18:AK19">
    <cfRule type="cellIs" dxfId="205" priority="31" operator="equal">
      <formula>0</formula>
    </cfRule>
  </conditionalFormatting>
  <conditionalFormatting sqref="AJ18:AK19">
    <cfRule type="cellIs" dxfId="204" priority="30" operator="equal">
      <formula>"oui"</formula>
    </cfRule>
  </conditionalFormatting>
  <conditionalFormatting sqref="AT18:AU19">
    <cfRule type="cellIs" dxfId="203" priority="29" operator="equal">
      <formula>0</formula>
    </cfRule>
  </conditionalFormatting>
  <conditionalFormatting sqref="AT18:AU19">
    <cfRule type="cellIs" dxfId="202" priority="28" operator="equal">
      <formula>"oui"</formula>
    </cfRule>
  </conditionalFormatting>
  <conditionalFormatting sqref="AB28:AG29">
    <cfRule type="cellIs" dxfId="201" priority="23" operator="equal">
      <formula>0</formula>
    </cfRule>
  </conditionalFormatting>
  <conditionalFormatting sqref="D38:AU53 D68 D56:AU67">
    <cfRule type="cellIs" dxfId="200" priority="21" operator="equal">
      <formula>0</formula>
    </cfRule>
  </conditionalFormatting>
  <conditionalFormatting sqref="D99:AU114 D81:AU96">
    <cfRule type="cellIs" dxfId="199" priority="20" operator="equal">
      <formula>0</formula>
    </cfRule>
  </conditionalFormatting>
  <conditionalFormatting sqref="B8">
    <cfRule type="cellIs" dxfId="198" priority="19" operator="equal">
      <formula>0</formula>
    </cfRule>
  </conditionalFormatting>
  <conditionalFormatting sqref="D38:AU53">
    <cfRule type="expression" dxfId="197" priority="18">
      <formula>$D$38=0</formula>
    </cfRule>
  </conditionalFormatting>
  <conditionalFormatting sqref="D68 D56:AU67">
    <cfRule type="expression" dxfId="196" priority="17">
      <formula>$D$56=0</formula>
    </cfRule>
  </conditionalFormatting>
  <conditionalFormatting sqref="D81:AU96">
    <cfRule type="expression" dxfId="195" priority="16">
      <formula>$D$81=0</formula>
    </cfRule>
  </conditionalFormatting>
  <conditionalFormatting sqref="D99:AU114">
    <cfRule type="expression" dxfId="194" priority="15">
      <formula>$D$99=0</formula>
    </cfRule>
  </conditionalFormatting>
  <conditionalFormatting sqref="D70">
    <cfRule type="cellIs" dxfId="193" priority="6" operator="equal">
      <formula>0</formula>
    </cfRule>
  </conditionalFormatting>
  <conditionalFormatting sqref="D70">
    <cfRule type="expression" dxfId="192" priority="5">
      <formula>$D$56=0</formula>
    </cfRule>
  </conditionalFormatting>
  <conditionalFormatting sqref="AT22:AU23">
    <cfRule type="cellIs" dxfId="191" priority="4" operator="equal">
      <formula>0</formula>
    </cfRule>
  </conditionalFormatting>
  <conditionalFormatting sqref="AT22:AU23">
    <cfRule type="cellIs" dxfId="190" priority="3" operator="equal">
      <formula>"oui"</formula>
    </cfRule>
  </conditionalFormatting>
  <conditionalFormatting sqref="Z22:AA23">
    <cfRule type="cellIs" dxfId="189" priority="2" operator="equal">
      <formula>0</formula>
    </cfRule>
  </conditionalFormatting>
  <conditionalFormatting sqref="Z22:AA23">
    <cfRule type="cellIs" dxfId="188" priority="1" operator="equal">
      <formula>"oui"</formula>
    </cfRule>
  </conditionalFormatting>
  <hyperlinks>
    <hyperlink ref="AS116:AV117" location="'Mise en oeuvre'!Zone_d_impression" tooltip="Mise en oeuvre" display="suivant"/>
    <hyperlink ref="AN116:AQ117" location="Couverture_territoriale!Zone_d_impression" tooltip="Couverture" display="précédent"/>
  </hyperlinks>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zoomScale="83" zoomScaleNormal="95" workbookViewId="0">
      <pane xSplit="6" ySplit="1" topLeftCell="G2" activePane="bottomRight" state="frozen"/>
      <selection pane="topRight" activeCell="C1" sqref="C1"/>
      <selection pane="bottomLeft" activeCell="A3" sqref="A3"/>
      <selection pane="bottomRight" activeCell="F12" sqref="F12"/>
    </sheetView>
  </sheetViews>
  <sheetFormatPr baseColWidth="10" defaultColWidth="18.77734375" defaultRowHeight="20.25" customHeight="1" x14ac:dyDescent="0.3"/>
  <cols>
    <col min="1" max="5" width="18.77734375" style="1"/>
    <col min="6" max="6" width="34.6640625" style="3" bestFit="1" customWidth="1"/>
    <col min="7" max="7" width="82.44140625" style="2" bestFit="1" customWidth="1"/>
    <col min="8" max="8" width="4.44140625" style="2" customWidth="1"/>
    <col min="9" max="9" width="18.77734375" style="1"/>
    <col min="10" max="10" width="21" style="159" bestFit="1" customWidth="1"/>
    <col min="11" max="11" width="18.77734375" style="159"/>
    <col min="12" max="16384" width="18.77734375" style="1"/>
  </cols>
  <sheetData>
    <row r="1" spans="1:11" ht="20.25" customHeight="1" x14ac:dyDescent="0.3">
      <c r="A1" s="2" t="s">
        <v>701</v>
      </c>
      <c r="B1" s="2" t="s">
        <v>698</v>
      </c>
      <c r="C1" s="2" t="s">
        <v>699</v>
      </c>
      <c r="D1" s="2" t="s">
        <v>700</v>
      </c>
      <c r="E1" s="5" t="s">
        <v>22</v>
      </c>
      <c r="F1" s="5" t="s">
        <v>29</v>
      </c>
      <c r="G1" s="4" t="s">
        <v>33</v>
      </c>
    </row>
    <row r="2" spans="1:11" ht="20.25" customHeight="1" x14ac:dyDescent="0.3">
      <c r="A2" s="1" t="str">
        <f>CONCATENATE(Identification!J5,"0101")</f>
        <v>20240101</v>
      </c>
      <c r="B2" s="1">
        <f>Identification!N26</f>
        <v>0</v>
      </c>
      <c r="C2" s="1">
        <f>Identification!B10</f>
        <v>0</v>
      </c>
      <c r="D2" s="1" t="str">
        <f>CONCATENATE(A2,B2,C2)</f>
        <v>2024010100</v>
      </c>
      <c r="E2" s="21" t="s">
        <v>139</v>
      </c>
      <c r="F2" s="6" t="s">
        <v>30</v>
      </c>
      <c r="G2" s="6">
        <f>Identification!N26</f>
        <v>0</v>
      </c>
      <c r="I2" s="160"/>
    </row>
    <row r="3" spans="1:11" ht="20.25" customHeight="1" x14ac:dyDescent="0.3">
      <c r="A3" s="1" t="str">
        <f>A2</f>
        <v>20240101</v>
      </c>
      <c r="B3" s="1">
        <f t="shared" ref="B3:D3" si="0">B2</f>
        <v>0</v>
      </c>
      <c r="C3" s="1">
        <f t="shared" si="0"/>
        <v>0</v>
      </c>
      <c r="D3" s="1" t="str">
        <f t="shared" si="0"/>
        <v>2024010100</v>
      </c>
      <c r="E3" s="21" t="s">
        <v>139</v>
      </c>
      <c r="F3" s="13" t="s">
        <v>32</v>
      </c>
      <c r="G3" s="14" t="e">
        <f>VLOOKUP(G2,[1]Porteurs!$A:$B,2,FALSE)</f>
        <v>#N/A</v>
      </c>
    </row>
    <row r="4" spans="1:11" ht="20.25" customHeight="1" x14ac:dyDescent="0.3">
      <c r="A4" s="1" t="str">
        <f t="shared" ref="A4:A69" si="1">A3</f>
        <v>20240101</v>
      </c>
      <c r="B4" s="1">
        <f t="shared" ref="B4:B69" si="2">B3</f>
        <v>0</v>
      </c>
      <c r="C4" s="1">
        <f t="shared" ref="C4:C69" si="3">C3</f>
        <v>0</v>
      </c>
      <c r="D4" s="1" t="str">
        <f t="shared" ref="D4:D69" si="4">D3</f>
        <v>2024010100</v>
      </c>
      <c r="E4" s="21" t="s">
        <v>139</v>
      </c>
      <c r="F4" s="6" t="s">
        <v>0</v>
      </c>
      <c r="G4" s="6">
        <f>Identification!B10</f>
        <v>0</v>
      </c>
    </row>
    <row r="5" spans="1:11" ht="20.25" customHeight="1" x14ac:dyDescent="0.3">
      <c r="A5" s="1" t="str">
        <f t="shared" si="1"/>
        <v>20240101</v>
      </c>
      <c r="B5" s="1">
        <f t="shared" si="2"/>
        <v>0</v>
      </c>
      <c r="C5" s="1">
        <f t="shared" si="3"/>
        <v>0</v>
      </c>
      <c r="D5" s="1" t="str">
        <f t="shared" si="4"/>
        <v>2024010100</v>
      </c>
      <c r="E5" s="21" t="s">
        <v>139</v>
      </c>
      <c r="F5" s="13" t="s">
        <v>31</v>
      </c>
      <c r="G5" s="14" t="e">
        <f>VLOOKUP(G4,[1]Projet!$C:$E,3,FALSE)</f>
        <v>#N/A</v>
      </c>
    </row>
    <row r="6" spans="1:11" ht="20.25" customHeight="1" x14ac:dyDescent="0.3">
      <c r="A6" s="1" t="str">
        <f t="shared" si="1"/>
        <v>20240101</v>
      </c>
      <c r="B6" s="1">
        <f t="shared" si="2"/>
        <v>0</v>
      </c>
      <c r="C6" s="1">
        <f t="shared" si="3"/>
        <v>0</v>
      </c>
      <c r="D6" s="1" t="str">
        <f t="shared" si="4"/>
        <v>2024010100</v>
      </c>
      <c r="E6" s="21" t="s">
        <v>139</v>
      </c>
      <c r="F6" s="6" t="s">
        <v>1</v>
      </c>
      <c r="G6" s="12">
        <f>Identification!R17</f>
        <v>0</v>
      </c>
    </row>
    <row r="7" spans="1:11" ht="20.25" customHeight="1" x14ac:dyDescent="0.3">
      <c r="A7" s="1" t="str">
        <f t="shared" si="1"/>
        <v>20240101</v>
      </c>
      <c r="B7" s="1">
        <f t="shared" si="2"/>
        <v>0</v>
      </c>
      <c r="C7" s="1">
        <f t="shared" si="3"/>
        <v>0</v>
      </c>
      <c r="D7" s="1" t="str">
        <f t="shared" si="4"/>
        <v>2024010100</v>
      </c>
      <c r="E7" s="21" t="s">
        <v>139</v>
      </c>
      <c r="F7" s="6" t="s">
        <v>2</v>
      </c>
      <c r="G7" s="12">
        <f>Identification!AE17</f>
        <v>0</v>
      </c>
    </row>
    <row r="8" spans="1:11" ht="20.25" customHeight="1" x14ac:dyDescent="0.3">
      <c r="A8" s="1" t="str">
        <f t="shared" si="1"/>
        <v>20240101</v>
      </c>
      <c r="B8" s="1">
        <f t="shared" si="2"/>
        <v>0</v>
      </c>
      <c r="C8" s="1">
        <f t="shared" si="3"/>
        <v>0</v>
      </c>
      <c r="D8" s="1" t="str">
        <f t="shared" si="4"/>
        <v>2024010100</v>
      </c>
      <c r="E8" s="21" t="s">
        <v>139</v>
      </c>
      <c r="F8" s="6" t="s">
        <v>118</v>
      </c>
      <c r="G8" s="6">
        <f>Identification!J5</f>
        <v>2024</v>
      </c>
    </row>
    <row r="9" spans="1:11" ht="20.25" customHeight="1" x14ac:dyDescent="0.3">
      <c r="A9" s="1" t="str">
        <f t="shared" si="1"/>
        <v>20240101</v>
      </c>
      <c r="B9" s="1">
        <f t="shared" si="2"/>
        <v>0</v>
      </c>
      <c r="C9" s="1">
        <f t="shared" si="3"/>
        <v>0</v>
      </c>
      <c r="D9" s="1" t="str">
        <f t="shared" si="4"/>
        <v>2024010100</v>
      </c>
      <c r="E9" s="21" t="s">
        <v>139</v>
      </c>
      <c r="F9" s="6" t="s">
        <v>119</v>
      </c>
      <c r="G9" s="6">
        <f>YEAR(Identification!AE17)</f>
        <v>1900</v>
      </c>
    </row>
    <row r="10" spans="1:11" ht="20.25" customHeight="1" x14ac:dyDescent="0.3">
      <c r="A10" s="1" t="str">
        <f t="shared" si="1"/>
        <v>20240101</v>
      </c>
      <c r="B10" s="1">
        <f t="shared" si="2"/>
        <v>0</v>
      </c>
      <c r="C10" s="1">
        <f t="shared" si="3"/>
        <v>0</v>
      </c>
      <c r="D10" s="1" t="str">
        <f t="shared" si="4"/>
        <v>2024010100</v>
      </c>
      <c r="E10" s="21" t="s">
        <v>139</v>
      </c>
      <c r="F10" s="6" t="s">
        <v>83</v>
      </c>
      <c r="G10" s="6">
        <f>Identification!AQ17</f>
        <v>1</v>
      </c>
    </row>
    <row r="11" spans="1:11" ht="20.25" customHeight="1" thickBot="1" x14ac:dyDescent="0.35">
      <c r="A11" s="1" t="str">
        <f t="shared" si="1"/>
        <v>20240101</v>
      </c>
      <c r="B11" s="1">
        <f t="shared" si="2"/>
        <v>0</v>
      </c>
      <c r="C11" s="1">
        <f t="shared" si="3"/>
        <v>0</v>
      </c>
      <c r="D11" s="1" t="str">
        <f t="shared" si="4"/>
        <v>2024010100</v>
      </c>
      <c r="E11" s="21" t="s">
        <v>139</v>
      </c>
      <c r="F11" s="86" t="s">
        <v>84</v>
      </c>
      <c r="G11" s="86">
        <f>IF(Identification!AQ20=0,1,Identification!AQ20)</f>
        <v>1</v>
      </c>
      <c r="I11" s="1" t="str">
        <f>IF(G11&gt;1,"budgets","budget")</f>
        <v>budget</v>
      </c>
    </row>
    <row r="12" spans="1:11" ht="20.25" customHeight="1" x14ac:dyDescent="0.3">
      <c r="A12" s="1" t="str">
        <f t="shared" si="1"/>
        <v>20240101</v>
      </c>
      <c r="B12" s="1">
        <f t="shared" si="2"/>
        <v>0</v>
      </c>
      <c r="C12" s="1">
        <f t="shared" si="3"/>
        <v>0</v>
      </c>
      <c r="D12" s="1" t="str">
        <f t="shared" si="4"/>
        <v>2024010100</v>
      </c>
      <c r="E12" s="85" t="s">
        <v>702</v>
      </c>
      <c r="F12" s="123" t="e">
        <f>#REF!</f>
        <v>#REF!</v>
      </c>
      <c r="G12" s="124" t="e">
        <f>IF(#REF!="oui",1,0)</f>
        <v>#REF!</v>
      </c>
      <c r="H12" s="125" t="e">
        <f>SUM(G12:G18)</f>
        <v>#REF!</v>
      </c>
      <c r="J12" s="159" t="e">
        <f>IF(G12=1,F12,"")</f>
        <v>#REF!</v>
      </c>
      <c r="K12" s="159" t="e">
        <f>IF(J12="","","  -  ")</f>
        <v>#REF!</v>
      </c>
    </row>
    <row r="13" spans="1:11" ht="20.25" customHeight="1" x14ac:dyDescent="0.3">
      <c r="A13" s="1" t="str">
        <f t="shared" si="1"/>
        <v>20240101</v>
      </c>
      <c r="B13" s="1">
        <f t="shared" si="2"/>
        <v>0</v>
      </c>
      <c r="C13" s="1">
        <f t="shared" si="3"/>
        <v>0</v>
      </c>
      <c r="D13" s="1" t="str">
        <f t="shared" si="4"/>
        <v>2024010100</v>
      </c>
      <c r="E13" s="85" t="s">
        <v>702</v>
      </c>
      <c r="F13" s="126" t="e">
        <f>#REF!</f>
        <v>#REF!</v>
      </c>
      <c r="G13" s="127" t="e">
        <f>IF(#REF!="oui",1,0)</f>
        <v>#REF!</v>
      </c>
      <c r="H13" s="128"/>
      <c r="J13" s="159" t="e">
        <f t="shared" ref="J13:J27" si="5">IF(G13=1,F13,"")</f>
        <v>#REF!</v>
      </c>
      <c r="K13" s="159" t="e">
        <f t="shared" ref="K13:K39" si="6">IF(J13="","","  -  ")</f>
        <v>#REF!</v>
      </c>
    </row>
    <row r="14" spans="1:11" ht="20.25" customHeight="1" x14ac:dyDescent="0.3">
      <c r="A14" s="1" t="str">
        <f t="shared" si="1"/>
        <v>20240101</v>
      </c>
      <c r="B14" s="1">
        <f t="shared" si="2"/>
        <v>0</v>
      </c>
      <c r="C14" s="1">
        <f t="shared" si="3"/>
        <v>0</v>
      </c>
      <c r="D14" s="1" t="str">
        <f t="shared" si="4"/>
        <v>2024010100</v>
      </c>
      <c r="E14" s="85" t="s">
        <v>702</v>
      </c>
      <c r="F14" s="126" t="e">
        <f>#REF!</f>
        <v>#REF!</v>
      </c>
      <c r="G14" s="127" t="e">
        <f>IF(#REF!="oui",1,0)</f>
        <v>#REF!</v>
      </c>
      <c r="H14" s="128"/>
      <c r="J14" s="159" t="e">
        <f t="shared" si="5"/>
        <v>#REF!</v>
      </c>
      <c r="K14" s="159" t="e">
        <f t="shared" si="6"/>
        <v>#REF!</v>
      </c>
    </row>
    <row r="15" spans="1:11" ht="20.25" customHeight="1" x14ac:dyDescent="0.3">
      <c r="A15" s="1" t="str">
        <f t="shared" si="1"/>
        <v>20240101</v>
      </c>
      <c r="B15" s="1">
        <f t="shared" si="2"/>
        <v>0</v>
      </c>
      <c r="C15" s="1">
        <f t="shared" si="3"/>
        <v>0</v>
      </c>
      <c r="D15" s="1" t="str">
        <f t="shared" si="4"/>
        <v>2024010100</v>
      </c>
      <c r="E15" s="85" t="s">
        <v>702</v>
      </c>
      <c r="F15" s="126" t="e">
        <f>#REF!</f>
        <v>#REF!</v>
      </c>
      <c r="G15" s="127" t="e">
        <f>IF(#REF!="oui",1,0)</f>
        <v>#REF!</v>
      </c>
      <c r="H15" s="128"/>
      <c r="J15" s="159" t="e">
        <f t="shared" si="5"/>
        <v>#REF!</v>
      </c>
      <c r="K15" s="159" t="e">
        <f t="shared" si="6"/>
        <v>#REF!</v>
      </c>
    </row>
    <row r="16" spans="1:11" ht="20.25" customHeight="1" x14ac:dyDescent="0.3">
      <c r="A16" s="1" t="str">
        <f t="shared" si="1"/>
        <v>20240101</v>
      </c>
      <c r="B16" s="1">
        <f t="shared" si="2"/>
        <v>0</v>
      </c>
      <c r="C16" s="1">
        <f t="shared" si="3"/>
        <v>0</v>
      </c>
      <c r="D16" s="1" t="str">
        <f t="shared" si="4"/>
        <v>2024010100</v>
      </c>
      <c r="E16" s="85" t="s">
        <v>702</v>
      </c>
      <c r="F16" s="126" t="e">
        <f>#REF!</f>
        <v>#REF!</v>
      </c>
      <c r="G16" s="127" t="e">
        <f>IF(#REF!="oui",1,0)</f>
        <v>#REF!</v>
      </c>
      <c r="H16" s="128"/>
      <c r="J16" s="159" t="e">
        <f t="shared" si="5"/>
        <v>#REF!</v>
      </c>
      <c r="K16" s="159" t="e">
        <f t="shared" si="6"/>
        <v>#REF!</v>
      </c>
    </row>
    <row r="17" spans="1:11" ht="20.25" customHeight="1" x14ac:dyDescent="0.3">
      <c r="A17" s="1" t="str">
        <f t="shared" si="1"/>
        <v>20240101</v>
      </c>
      <c r="B17" s="1">
        <f t="shared" si="2"/>
        <v>0</v>
      </c>
      <c r="C17" s="1">
        <f t="shared" si="3"/>
        <v>0</v>
      </c>
      <c r="D17" s="1" t="str">
        <f t="shared" si="4"/>
        <v>2024010100</v>
      </c>
      <c r="E17" s="85" t="s">
        <v>702</v>
      </c>
      <c r="F17" s="126" t="e">
        <f>#REF!</f>
        <v>#REF!</v>
      </c>
      <c r="G17" s="127" t="e">
        <f>IF(#REF!="oui",1,0)</f>
        <v>#REF!</v>
      </c>
      <c r="H17" s="128"/>
      <c r="J17" s="159" t="e">
        <f t="shared" si="5"/>
        <v>#REF!</v>
      </c>
      <c r="K17" s="159" t="e">
        <f t="shared" si="6"/>
        <v>#REF!</v>
      </c>
    </row>
    <row r="18" spans="1:11" ht="20.25" customHeight="1" thickBot="1" x14ac:dyDescent="0.35">
      <c r="A18" s="1" t="str">
        <f t="shared" si="1"/>
        <v>20240101</v>
      </c>
      <c r="B18" s="1">
        <f t="shared" si="2"/>
        <v>0</v>
      </c>
      <c r="C18" s="1">
        <f t="shared" si="3"/>
        <v>0</v>
      </c>
      <c r="D18" s="1" t="str">
        <f t="shared" si="4"/>
        <v>2024010100</v>
      </c>
      <c r="E18" s="85" t="s">
        <v>702</v>
      </c>
      <c r="F18" s="126" t="e">
        <f>#REF!</f>
        <v>#REF!</v>
      </c>
      <c r="G18" s="127" t="e">
        <f>IF(#REF!="oui",1,0)</f>
        <v>#REF!</v>
      </c>
      <c r="H18" s="128"/>
      <c r="J18" s="159" t="e">
        <f t="shared" si="5"/>
        <v>#REF!</v>
      </c>
      <c r="K18" s="159" t="e">
        <f t="shared" si="6"/>
        <v>#REF!</v>
      </c>
    </row>
    <row r="19" spans="1:11" ht="20.25" customHeight="1" x14ac:dyDescent="0.3">
      <c r="A19" s="1" t="str">
        <f t="shared" si="1"/>
        <v>20240101</v>
      </c>
      <c r="B19" s="1">
        <f t="shared" si="2"/>
        <v>0</v>
      </c>
      <c r="C19" s="1">
        <f t="shared" si="3"/>
        <v>0</v>
      </c>
      <c r="D19" s="1" t="str">
        <f t="shared" si="4"/>
        <v>2024010100</v>
      </c>
      <c r="E19" s="85" t="s">
        <v>702</v>
      </c>
      <c r="F19" s="123" t="e">
        <f>#REF!</f>
        <v>#REF!</v>
      </c>
      <c r="G19" s="124" t="e">
        <f>IF(#REF!="oui",1,0)</f>
        <v>#REF!</v>
      </c>
      <c r="H19" s="125" t="e">
        <f>G20+G19</f>
        <v>#REF!</v>
      </c>
    </row>
    <row r="20" spans="1:11" ht="20.25" customHeight="1" thickBot="1" x14ac:dyDescent="0.35">
      <c r="A20" s="1" t="str">
        <f t="shared" si="1"/>
        <v>20240101</v>
      </c>
      <c r="B20" s="1">
        <f t="shared" si="2"/>
        <v>0</v>
      </c>
      <c r="C20" s="1">
        <f t="shared" si="3"/>
        <v>0</v>
      </c>
      <c r="D20" s="1" t="str">
        <f t="shared" si="4"/>
        <v>2024010100</v>
      </c>
      <c r="E20" s="85" t="s">
        <v>702</v>
      </c>
      <c r="F20" s="129" t="e">
        <f>#REF!</f>
        <v>#REF!</v>
      </c>
      <c r="G20" s="130" t="e">
        <f>IF(#REF!="oui",1,0)</f>
        <v>#REF!</v>
      </c>
      <c r="H20" s="132"/>
      <c r="J20" s="159" t="e">
        <f t="shared" si="5"/>
        <v>#REF!</v>
      </c>
      <c r="K20" s="159" t="e">
        <f t="shared" si="6"/>
        <v>#REF!</v>
      </c>
    </row>
    <row r="21" spans="1:11" ht="20.25" customHeight="1" x14ac:dyDescent="0.3">
      <c r="A21" s="1" t="str">
        <f t="shared" si="1"/>
        <v>20240101</v>
      </c>
      <c r="B21" s="1">
        <f t="shared" si="2"/>
        <v>0</v>
      </c>
      <c r="C21" s="1">
        <f t="shared" si="3"/>
        <v>0</v>
      </c>
      <c r="D21" s="1" t="str">
        <f t="shared" si="4"/>
        <v>2024010100</v>
      </c>
      <c r="E21" s="85" t="s">
        <v>702</v>
      </c>
      <c r="F21" s="123" t="e">
        <f>#REF!</f>
        <v>#REF!</v>
      </c>
      <c r="G21" s="124" t="e">
        <f>IF(#REF!="oui",1,0)</f>
        <v>#REF!</v>
      </c>
      <c r="H21" s="125" t="e">
        <f>G21+G22</f>
        <v>#REF!</v>
      </c>
      <c r="J21" s="159" t="e">
        <f t="shared" si="5"/>
        <v>#REF!</v>
      </c>
      <c r="K21" s="159" t="e">
        <f t="shared" si="6"/>
        <v>#REF!</v>
      </c>
    </row>
    <row r="22" spans="1:11" ht="20.25" customHeight="1" thickBot="1" x14ac:dyDescent="0.35">
      <c r="A22" s="1" t="str">
        <f t="shared" si="1"/>
        <v>20240101</v>
      </c>
      <c r="B22" s="1">
        <f t="shared" si="2"/>
        <v>0</v>
      </c>
      <c r="C22" s="1">
        <f t="shared" si="3"/>
        <v>0</v>
      </c>
      <c r="D22" s="1" t="str">
        <f t="shared" si="4"/>
        <v>2024010100</v>
      </c>
      <c r="E22" s="85" t="s">
        <v>702</v>
      </c>
      <c r="F22" s="129" t="e">
        <f>#REF!</f>
        <v>#REF!</v>
      </c>
      <c r="G22" s="130" t="e">
        <f>IF(#REF!="oui",1,0)</f>
        <v>#REF!</v>
      </c>
      <c r="H22" s="132"/>
      <c r="J22" s="159" t="e">
        <f t="shared" si="5"/>
        <v>#REF!</v>
      </c>
      <c r="K22" s="159" t="e">
        <f t="shared" si="6"/>
        <v>#REF!</v>
      </c>
    </row>
    <row r="23" spans="1:11" ht="20.25" customHeight="1" thickBot="1" x14ac:dyDescent="0.35">
      <c r="A23" s="1" t="str">
        <f t="shared" si="1"/>
        <v>20240101</v>
      </c>
      <c r="B23" s="1">
        <f t="shared" si="2"/>
        <v>0</v>
      </c>
      <c r="C23" s="1">
        <f t="shared" si="3"/>
        <v>0</v>
      </c>
      <c r="D23" s="1" t="str">
        <f t="shared" si="4"/>
        <v>2024010100</v>
      </c>
      <c r="E23" s="85" t="s">
        <v>702</v>
      </c>
      <c r="F23" s="129" t="e">
        <f>#REF!</f>
        <v>#REF!</v>
      </c>
      <c r="G23" s="130" t="e">
        <f>IF(#REF!="oui",1,0)</f>
        <v>#REF!</v>
      </c>
      <c r="H23" s="131" t="e">
        <f>G23</f>
        <v>#REF!</v>
      </c>
      <c r="J23" s="159" t="e">
        <f t="shared" si="5"/>
        <v>#REF!</v>
      </c>
      <c r="K23" s="159" t="e">
        <f t="shared" si="6"/>
        <v>#REF!</v>
      </c>
    </row>
    <row r="24" spans="1:11" ht="20.25" customHeight="1" thickBot="1" x14ac:dyDescent="0.35">
      <c r="A24" s="1" t="str">
        <f t="shared" si="1"/>
        <v>20240101</v>
      </c>
      <c r="B24" s="1">
        <f t="shared" si="2"/>
        <v>0</v>
      </c>
      <c r="C24" s="1">
        <f t="shared" si="3"/>
        <v>0</v>
      </c>
      <c r="D24" s="1" t="str">
        <f t="shared" si="4"/>
        <v>2024010100</v>
      </c>
      <c r="E24" s="85" t="s">
        <v>702</v>
      </c>
      <c r="F24" s="133" t="e">
        <f>#REF!</f>
        <v>#REF!</v>
      </c>
      <c r="G24" s="134" t="e">
        <f>IF(#REF!="oui",1,0)</f>
        <v>#REF!</v>
      </c>
      <c r="H24" s="135" t="e">
        <f>G24</f>
        <v>#REF!</v>
      </c>
      <c r="J24" s="159" t="e">
        <f t="shared" si="5"/>
        <v>#REF!</v>
      </c>
      <c r="K24" s="159" t="e">
        <f t="shared" si="6"/>
        <v>#REF!</v>
      </c>
    </row>
    <row r="25" spans="1:11" ht="20.25" customHeight="1" thickBot="1" x14ac:dyDescent="0.35">
      <c r="A25" s="1" t="str">
        <f t="shared" si="1"/>
        <v>20240101</v>
      </c>
      <c r="B25" s="1">
        <f t="shared" si="2"/>
        <v>0</v>
      </c>
      <c r="C25" s="1">
        <f t="shared" si="3"/>
        <v>0</v>
      </c>
      <c r="D25" s="1" t="str">
        <f t="shared" si="4"/>
        <v>2024010100</v>
      </c>
      <c r="E25" s="85" t="s">
        <v>702</v>
      </c>
      <c r="F25" s="133" t="e">
        <f>#REF!</f>
        <v>#REF!</v>
      </c>
      <c r="G25" s="134" t="e">
        <f>IF(#REF!="oui",1,0)</f>
        <v>#REF!</v>
      </c>
      <c r="H25" s="135" t="e">
        <f>G25</f>
        <v>#REF!</v>
      </c>
      <c r="J25" s="159" t="e">
        <f t="shared" si="5"/>
        <v>#REF!</v>
      </c>
      <c r="K25" s="159" t="e">
        <f t="shared" si="6"/>
        <v>#REF!</v>
      </c>
    </row>
    <row r="26" spans="1:11" ht="20.25" customHeight="1" thickBot="1" x14ac:dyDescent="0.35">
      <c r="A26" s="1" t="str">
        <f t="shared" si="1"/>
        <v>20240101</v>
      </c>
      <c r="B26" s="1">
        <f t="shared" si="2"/>
        <v>0</v>
      </c>
      <c r="C26" s="1">
        <f t="shared" si="3"/>
        <v>0</v>
      </c>
      <c r="D26" s="1" t="str">
        <f t="shared" si="4"/>
        <v>2024010100</v>
      </c>
      <c r="E26" s="85" t="s">
        <v>702</v>
      </c>
      <c r="F26" s="133" t="e">
        <f>#REF!</f>
        <v>#REF!</v>
      </c>
      <c r="G26" s="134" t="e">
        <f>IF(#REF!="oui",1,0)</f>
        <v>#REF!</v>
      </c>
      <c r="H26" s="135" t="e">
        <f>G26</f>
        <v>#REF!</v>
      </c>
      <c r="J26" s="159" t="e">
        <f t="shared" si="5"/>
        <v>#REF!</v>
      </c>
      <c r="K26" s="159" t="e">
        <f t="shared" si="6"/>
        <v>#REF!</v>
      </c>
    </row>
    <row r="27" spans="1:11" ht="20.25" customHeight="1" thickBot="1" x14ac:dyDescent="0.35">
      <c r="A27" s="1" t="str">
        <f t="shared" si="1"/>
        <v>20240101</v>
      </c>
      <c r="B27" s="1">
        <f t="shared" si="2"/>
        <v>0</v>
      </c>
      <c r="C27" s="1">
        <f t="shared" si="3"/>
        <v>0</v>
      </c>
      <c r="D27" s="1" t="str">
        <f t="shared" si="4"/>
        <v>2024010100</v>
      </c>
      <c r="E27" s="85" t="s">
        <v>702</v>
      </c>
      <c r="F27" s="133" t="e">
        <f>#REF!</f>
        <v>#REF!</v>
      </c>
      <c r="G27" s="134" t="e">
        <f>IF(#REF!="oui",1,0)</f>
        <v>#REF!</v>
      </c>
      <c r="H27" s="135" t="e">
        <f>G27</f>
        <v>#REF!</v>
      </c>
      <c r="J27" s="159" t="e">
        <f t="shared" si="5"/>
        <v>#REF!</v>
      </c>
      <c r="K27" s="159" t="e">
        <f t="shared" si="6"/>
        <v>#REF!</v>
      </c>
    </row>
    <row r="28" spans="1:11" ht="20.25" customHeight="1" x14ac:dyDescent="0.3">
      <c r="A28" s="1" t="str">
        <f t="shared" si="1"/>
        <v>20240101</v>
      </c>
      <c r="B28" s="1">
        <f t="shared" si="2"/>
        <v>0</v>
      </c>
      <c r="C28" s="1">
        <f t="shared" si="3"/>
        <v>0</v>
      </c>
      <c r="D28" s="1" t="str">
        <f t="shared" si="4"/>
        <v>2024010100</v>
      </c>
      <c r="E28" s="85" t="s">
        <v>703</v>
      </c>
      <c r="F28" s="122" t="e">
        <f>#REF!</f>
        <v>#REF!</v>
      </c>
      <c r="G28" s="87" t="e">
        <f>#REF!</f>
        <v>#REF!</v>
      </c>
      <c r="J28" s="159" t="e">
        <f>IF(G28&gt;0,F28,"")</f>
        <v>#REF!</v>
      </c>
      <c r="K28" s="159" t="e">
        <f>IF(J28="","","  -  ")</f>
        <v>#REF!</v>
      </c>
    </row>
    <row r="29" spans="1:11" ht="20.25" customHeight="1" x14ac:dyDescent="0.3">
      <c r="A29" s="1" t="str">
        <f t="shared" si="1"/>
        <v>20240101</v>
      </c>
      <c r="B29" s="1">
        <f t="shared" si="2"/>
        <v>0</v>
      </c>
      <c r="C29" s="1">
        <f t="shared" si="3"/>
        <v>0</v>
      </c>
      <c r="D29" s="1" t="str">
        <f t="shared" si="4"/>
        <v>2024010100</v>
      </c>
      <c r="E29" s="85" t="s">
        <v>703</v>
      </c>
      <c r="F29" s="122" t="e">
        <f>#REF!</f>
        <v>#REF!</v>
      </c>
      <c r="G29" s="87" t="e">
        <f>#REF!</f>
        <v>#REF!</v>
      </c>
      <c r="J29" s="159" t="e">
        <f t="shared" ref="J29:J34" si="7">IF(G29&gt;0,F29,"")</f>
        <v>#REF!</v>
      </c>
      <c r="K29" s="159" t="e">
        <f t="shared" si="6"/>
        <v>#REF!</v>
      </c>
    </row>
    <row r="30" spans="1:11" ht="20.25" customHeight="1" x14ac:dyDescent="0.3">
      <c r="A30" s="1" t="str">
        <f t="shared" si="1"/>
        <v>20240101</v>
      </c>
      <c r="B30" s="1">
        <f t="shared" si="2"/>
        <v>0</v>
      </c>
      <c r="C30" s="1">
        <f t="shared" si="3"/>
        <v>0</v>
      </c>
      <c r="D30" s="1" t="str">
        <f t="shared" si="4"/>
        <v>2024010100</v>
      </c>
      <c r="E30" s="85" t="s">
        <v>703</v>
      </c>
      <c r="F30" s="88" t="e">
        <f>#REF!</f>
        <v>#REF!</v>
      </c>
      <c r="G30" s="6" t="e">
        <f>#REF!</f>
        <v>#REF!</v>
      </c>
      <c r="J30" s="159" t="e">
        <f t="shared" si="7"/>
        <v>#REF!</v>
      </c>
      <c r="K30" s="159" t="e">
        <f t="shared" si="6"/>
        <v>#REF!</v>
      </c>
    </row>
    <row r="31" spans="1:11" ht="20.25" customHeight="1" x14ac:dyDescent="0.3">
      <c r="A31" s="1" t="str">
        <f t="shared" si="1"/>
        <v>20240101</v>
      </c>
      <c r="B31" s="1">
        <f t="shared" si="2"/>
        <v>0</v>
      </c>
      <c r="C31" s="1">
        <f t="shared" si="3"/>
        <v>0</v>
      </c>
      <c r="D31" s="1" t="str">
        <f t="shared" si="4"/>
        <v>2024010100</v>
      </c>
      <c r="E31" s="85" t="s">
        <v>703</v>
      </c>
      <c r="F31" s="88" t="e">
        <f>#REF!</f>
        <v>#REF!</v>
      </c>
      <c r="G31" s="6" t="e">
        <f>#REF!</f>
        <v>#REF!</v>
      </c>
      <c r="J31" s="159" t="e">
        <f t="shared" si="7"/>
        <v>#REF!</v>
      </c>
      <c r="K31" s="159" t="e">
        <f t="shared" si="6"/>
        <v>#REF!</v>
      </c>
    </row>
    <row r="32" spans="1:11" ht="20.25" customHeight="1" x14ac:dyDescent="0.3">
      <c r="A32" s="1" t="str">
        <f t="shared" si="1"/>
        <v>20240101</v>
      </c>
      <c r="B32" s="1">
        <f t="shared" si="2"/>
        <v>0</v>
      </c>
      <c r="C32" s="1">
        <f t="shared" si="3"/>
        <v>0</v>
      </c>
      <c r="D32" s="1" t="str">
        <f t="shared" si="4"/>
        <v>2024010100</v>
      </c>
      <c r="E32" s="85" t="s">
        <v>703</v>
      </c>
      <c r="F32" s="88" t="e">
        <f>#REF!</f>
        <v>#REF!</v>
      </c>
      <c r="G32" s="6" t="e">
        <f>#REF!</f>
        <v>#REF!</v>
      </c>
      <c r="J32" s="159" t="e">
        <f t="shared" si="7"/>
        <v>#REF!</v>
      </c>
      <c r="K32" s="159" t="e">
        <f t="shared" si="6"/>
        <v>#REF!</v>
      </c>
    </row>
    <row r="33" spans="1:11" ht="20.25" customHeight="1" x14ac:dyDescent="0.3">
      <c r="A33" s="1" t="str">
        <f t="shared" si="1"/>
        <v>20240101</v>
      </c>
      <c r="B33" s="1">
        <f t="shared" si="2"/>
        <v>0</v>
      </c>
      <c r="C33" s="1">
        <f t="shared" si="3"/>
        <v>0</v>
      </c>
      <c r="D33" s="1" t="str">
        <f t="shared" si="4"/>
        <v>2024010100</v>
      </c>
      <c r="E33" s="85" t="s">
        <v>703</v>
      </c>
      <c r="F33" s="88" t="e">
        <f>#REF!</f>
        <v>#REF!</v>
      </c>
      <c r="G33" s="6" t="e">
        <f>#REF!</f>
        <v>#REF!</v>
      </c>
      <c r="J33" s="159" t="e">
        <f t="shared" si="7"/>
        <v>#REF!</v>
      </c>
      <c r="K33" s="159" t="e">
        <f t="shared" si="6"/>
        <v>#REF!</v>
      </c>
    </row>
    <row r="34" spans="1:11" ht="20.25" customHeight="1" x14ac:dyDescent="0.3">
      <c r="A34" s="1" t="str">
        <f t="shared" si="1"/>
        <v>20240101</v>
      </c>
      <c r="B34" s="1">
        <f t="shared" si="2"/>
        <v>0</v>
      </c>
      <c r="C34" s="1">
        <f t="shared" si="3"/>
        <v>0</v>
      </c>
      <c r="D34" s="1" t="str">
        <f t="shared" si="4"/>
        <v>2024010100</v>
      </c>
      <c r="E34" s="85" t="s">
        <v>703</v>
      </c>
      <c r="F34" s="88" t="e">
        <f>#REF!</f>
        <v>#REF!</v>
      </c>
      <c r="G34" s="6" t="e">
        <f>#REF!</f>
        <v>#REF!</v>
      </c>
      <c r="J34" s="159" t="e">
        <f t="shared" si="7"/>
        <v>#REF!</v>
      </c>
      <c r="K34" s="159" t="e">
        <f t="shared" si="6"/>
        <v>#REF!</v>
      </c>
    </row>
    <row r="35" spans="1:11" ht="20.25" customHeight="1" thickBot="1" x14ac:dyDescent="0.35">
      <c r="A35" s="1" t="str">
        <f t="shared" si="1"/>
        <v>20240101</v>
      </c>
      <c r="B35" s="1">
        <f t="shared" si="2"/>
        <v>0</v>
      </c>
      <c r="C35" s="1">
        <f t="shared" si="3"/>
        <v>0</v>
      </c>
      <c r="D35" s="1" t="str">
        <f t="shared" si="4"/>
        <v>2024010100</v>
      </c>
      <c r="E35" s="85" t="s">
        <v>703</v>
      </c>
      <c r="F35" s="89" t="e">
        <f>#REF!</f>
        <v>#REF!</v>
      </c>
      <c r="G35" s="90" t="e">
        <f>#REF!</f>
        <v>#REF!</v>
      </c>
      <c r="J35" s="159" t="e">
        <f>IF(G35&gt;0,F35,"")</f>
        <v>#REF!</v>
      </c>
      <c r="K35" s="159" t="e">
        <f>IF(J35="","","  -  ")</f>
        <v>#REF!</v>
      </c>
    </row>
    <row r="36" spans="1:11" ht="20.25" customHeight="1" x14ac:dyDescent="0.3">
      <c r="A36" s="1" t="str">
        <f t="shared" si="1"/>
        <v>20240101</v>
      </c>
      <c r="B36" s="1">
        <f t="shared" si="2"/>
        <v>0</v>
      </c>
      <c r="C36" s="1">
        <f t="shared" si="3"/>
        <v>0</v>
      </c>
      <c r="D36" s="1" t="str">
        <f t="shared" si="4"/>
        <v>2024010100</v>
      </c>
      <c r="E36" s="138" t="s">
        <v>134</v>
      </c>
      <c r="F36" s="123" t="str">
        <f>Objectifs!S14</f>
        <v>Primaire</v>
      </c>
      <c r="G36" s="139">
        <f>Objectifs!Z14</f>
        <v>0</v>
      </c>
      <c r="J36" s="159" t="str">
        <f>IF(G36&gt;0,F36,"")</f>
        <v/>
      </c>
      <c r="K36" s="159" t="str">
        <f>IF(J36="","","  -  ")</f>
        <v/>
      </c>
    </row>
    <row r="37" spans="1:11" ht="20.25" customHeight="1" x14ac:dyDescent="0.3">
      <c r="A37" s="1" t="str">
        <f t="shared" si="1"/>
        <v>20240101</v>
      </c>
      <c r="B37" s="1">
        <f t="shared" si="2"/>
        <v>0</v>
      </c>
      <c r="C37" s="1">
        <f t="shared" si="3"/>
        <v>0</v>
      </c>
      <c r="D37" s="1" t="str">
        <f t="shared" si="4"/>
        <v>2024010100</v>
      </c>
      <c r="E37" s="138" t="s">
        <v>134</v>
      </c>
      <c r="F37" s="126" t="str">
        <f>Objectifs!AC14</f>
        <v>Secondaire</v>
      </c>
      <c r="G37" s="141">
        <f>Objectifs!AJ14</f>
        <v>0</v>
      </c>
      <c r="J37" s="159" t="str">
        <f t="shared" ref="J37:J39" si="8">IF(G37&gt;0,F37,"")</f>
        <v/>
      </c>
      <c r="K37" s="159" t="str">
        <f t="shared" ref="K37" si="9">IF(J37="","","  -  ")</f>
        <v/>
      </c>
    </row>
    <row r="38" spans="1:11" ht="20.25" customHeight="1" thickBot="1" x14ac:dyDescent="0.35">
      <c r="A38" s="1" t="str">
        <f t="shared" si="1"/>
        <v>20240101</v>
      </c>
      <c r="B38" s="1">
        <f t="shared" si="2"/>
        <v>0</v>
      </c>
      <c r="C38" s="1">
        <f t="shared" si="3"/>
        <v>0</v>
      </c>
      <c r="D38" s="1" t="str">
        <f t="shared" si="4"/>
        <v>2024010100</v>
      </c>
      <c r="E38" s="22" t="s">
        <v>134</v>
      </c>
      <c r="F38" s="129" t="str">
        <f>Objectifs!AM14</f>
        <v>Tertiaire</v>
      </c>
      <c r="G38" s="140">
        <f>Objectifs!AT14</f>
        <v>0</v>
      </c>
      <c r="J38" s="159" t="str">
        <f t="shared" si="8"/>
        <v/>
      </c>
      <c r="K38" s="159" t="str">
        <f t="shared" si="6"/>
        <v/>
      </c>
    </row>
    <row r="39" spans="1:11" ht="20.25" customHeight="1" x14ac:dyDescent="0.3">
      <c r="A39" s="1" t="str">
        <f t="shared" si="1"/>
        <v>20240101</v>
      </c>
      <c r="B39" s="1">
        <f t="shared" si="2"/>
        <v>0</v>
      </c>
      <c r="C39" s="1">
        <f t="shared" si="3"/>
        <v>0</v>
      </c>
      <c r="D39" s="1" t="str">
        <f t="shared" si="4"/>
        <v>2024010100</v>
      </c>
      <c r="E39" s="138" t="s">
        <v>134</v>
      </c>
      <c r="F39" s="123" t="s">
        <v>145</v>
      </c>
      <c r="G39" s="139">
        <f>Objectifs!Z18</f>
        <v>0</v>
      </c>
      <c r="J39" s="159" t="str">
        <f t="shared" si="8"/>
        <v/>
      </c>
      <c r="K39" s="159" t="str">
        <f t="shared" si="6"/>
        <v/>
      </c>
    </row>
    <row r="40" spans="1:11" ht="20.25" customHeight="1" x14ac:dyDescent="0.3">
      <c r="A40" s="1" t="str">
        <f t="shared" si="1"/>
        <v>20240101</v>
      </c>
      <c r="B40" s="1">
        <f t="shared" si="2"/>
        <v>0</v>
      </c>
      <c r="C40" s="1">
        <f t="shared" si="3"/>
        <v>0</v>
      </c>
      <c r="D40" s="1" t="str">
        <f t="shared" si="4"/>
        <v>2024010100</v>
      </c>
      <c r="E40" s="138" t="s">
        <v>134</v>
      </c>
      <c r="F40" s="126" t="s">
        <v>146</v>
      </c>
      <c r="G40" s="141">
        <f>Objectifs!AJ18</f>
        <v>0</v>
      </c>
    </row>
    <row r="41" spans="1:11" ht="20.25" customHeight="1" x14ac:dyDescent="0.3">
      <c r="A41" s="1" t="str">
        <f t="shared" si="1"/>
        <v>20240101</v>
      </c>
      <c r="B41" s="1">
        <f t="shared" si="2"/>
        <v>0</v>
      </c>
      <c r="C41" s="1">
        <f t="shared" si="3"/>
        <v>0</v>
      </c>
      <c r="D41" s="1" t="str">
        <f t="shared" si="4"/>
        <v>2024010100</v>
      </c>
      <c r="E41" s="138" t="s">
        <v>134</v>
      </c>
      <c r="F41" s="126" t="s">
        <v>741</v>
      </c>
      <c r="G41" s="141">
        <f>Objectifs!AT18</f>
        <v>0</v>
      </c>
    </row>
    <row r="42" spans="1:11" ht="20.25" customHeight="1" x14ac:dyDescent="0.3">
      <c r="A42" s="1" t="str">
        <f t="shared" si="1"/>
        <v>20240101</v>
      </c>
      <c r="B42" s="1">
        <f t="shared" si="2"/>
        <v>0</v>
      </c>
      <c r="C42" s="1">
        <f t="shared" si="3"/>
        <v>0</v>
      </c>
      <c r="D42" s="1" t="str">
        <f t="shared" si="4"/>
        <v>2024010100</v>
      </c>
      <c r="E42" s="138" t="s">
        <v>739</v>
      </c>
      <c r="F42" s="126" t="s">
        <v>740</v>
      </c>
      <c r="G42" s="141">
        <f>Objectifs!Z22</f>
        <v>0</v>
      </c>
    </row>
    <row r="43" spans="1:11" ht="20.25" customHeight="1" thickBot="1" x14ac:dyDescent="0.35">
      <c r="A43" s="1" t="str">
        <f t="shared" si="1"/>
        <v>20240101</v>
      </c>
      <c r="B43" s="1">
        <f t="shared" si="2"/>
        <v>0</v>
      </c>
      <c r="C43" s="1">
        <f t="shared" si="3"/>
        <v>0</v>
      </c>
      <c r="D43" s="1" t="str">
        <f t="shared" si="4"/>
        <v>2024010100</v>
      </c>
      <c r="E43" s="138" t="s">
        <v>134</v>
      </c>
      <c r="F43" s="129" t="s">
        <v>147</v>
      </c>
      <c r="G43" s="140">
        <f>Objectifs!AT22</f>
        <v>0</v>
      </c>
    </row>
    <row r="44" spans="1:11" ht="20.25" customHeight="1" x14ac:dyDescent="0.3">
      <c r="A44" s="1" t="str">
        <f t="shared" si="1"/>
        <v>20240101</v>
      </c>
      <c r="B44" s="1">
        <f t="shared" si="2"/>
        <v>0</v>
      </c>
      <c r="C44" s="1">
        <f t="shared" si="3"/>
        <v>0</v>
      </c>
      <c r="D44" s="1" t="str">
        <f t="shared" si="4"/>
        <v>2024010100</v>
      </c>
      <c r="E44" s="138" t="s">
        <v>134</v>
      </c>
      <c r="F44" s="142" t="s">
        <v>148</v>
      </c>
      <c r="G44" s="151">
        <f>Objectifs!AB28</f>
        <v>0</v>
      </c>
    </row>
    <row r="45" spans="1:11" ht="20.25" customHeight="1" x14ac:dyDescent="0.3">
      <c r="A45" s="1" t="str">
        <f t="shared" si="1"/>
        <v>20240101</v>
      </c>
      <c r="B45" s="1">
        <f t="shared" si="2"/>
        <v>0</v>
      </c>
      <c r="C45" s="1">
        <f t="shared" si="3"/>
        <v>0</v>
      </c>
      <c r="D45" s="1" t="str">
        <f t="shared" si="4"/>
        <v>2024010100</v>
      </c>
      <c r="E45" s="138" t="s">
        <v>739</v>
      </c>
      <c r="F45" s="143" t="s">
        <v>743</v>
      </c>
      <c r="G45" s="144"/>
    </row>
    <row r="46" spans="1:11" ht="20.25" customHeight="1" x14ac:dyDescent="0.3">
      <c r="A46" s="1" t="str">
        <f t="shared" si="1"/>
        <v>20240101</v>
      </c>
      <c r="B46" s="1">
        <f t="shared" si="2"/>
        <v>0</v>
      </c>
      <c r="C46" s="1">
        <f t="shared" si="3"/>
        <v>0</v>
      </c>
      <c r="D46" s="1" t="str">
        <f t="shared" si="4"/>
        <v>2024010100</v>
      </c>
      <c r="E46" s="138" t="s">
        <v>744</v>
      </c>
      <c r="F46" s="143" t="s">
        <v>742</v>
      </c>
      <c r="G46" s="144"/>
    </row>
    <row r="47" spans="1:11" ht="20.25" customHeight="1" x14ac:dyDescent="0.3">
      <c r="A47" s="1" t="str">
        <f t="shared" si="1"/>
        <v>20240101</v>
      </c>
      <c r="B47" s="1">
        <f t="shared" si="2"/>
        <v>0</v>
      </c>
      <c r="C47" s="1">
        <f t="shared" si="3"/>
        <v>0</v>
      </c>
      <c r="D47" s="1" t="str">
        <f t="shared" si="4"/>
        <v>2024010100</v>
      </c>
      <c r="E47" s="138" t="s">
        <v>134</v>
      </c>
      <c r="F47" s="143" t="s">
        <v>745</v>
      </c>
      <c r="G47" s="144"/>
    </row>
    <row r="48" spans="1:11" ht="20.25" customHeight="1" thickBot="1" x14ac:dyDescent="0.35">
      <c r="A48" s="1" t="str">
        <f t="shared" si="1"/>
        <v>20240101</v>
      </c>
      <c r="B48" s="1">
        <f t="shared" si="2"/>
        <v>0</v>
      </c>
      <c r="C48" s="1">
        <f t="shared" si="3"/>
        <v>0</v>
      </c>
      <c r="D48" s="1" t="str">
        <f t="shared" si="4"/>
        <v>2024010100</v>
      </c>
      <c r="E48" s="138" t="s">
        <v>134</v>
      </c>
      <c r="F48" s="145" t="s">
        <v>746</v>
      </c>
      <c r="G48" s="152"/>
    </row>
    <row r="49" spans="1:7" ht="20.25" customHeight="1" x14ac:dyDescent="0.3">
      <c r="A49" s="1" t="str">
        <f t="shared" si="1"/>
        <v>20240101</v>
      </c>
      <c r="B49" s="1">
        <f t="shared" si="2"/>
        <v>0</v>
      </c>
      <c r="C49" s="1">
        <f t="shared" si="3"/>
        <v>0</v>
      </c>
      <c r="D49" s="1" t="str">
        <f t="shared" si="4"/>
        <v>2024010100</v>
      </c>
      <c r="E49" s="146" t="s">
        <v>135</v>
      </c>
      <c r="F49" s="123" t="s">
        <v>23</v>
      </c>
      <c r="G49" s="139">
        <f>'Mise en oeuvre'!Z51</f>
        <v>0</v>
      </c>
    </row>
    <row r="50" spans="1:7" ht="20.25" customHeight="1" x14ac:dyDescent="0.3">
      <c r="A50" s="1" t="str">
        <f t="shared" si="1"/>
        <v>20240101</v>
      </c>
      <c r="B50" s="1">
        <f t="shared" si="2"/>
        <v>0</v>
      </c>
      <c r="C50" s="1">
        <f t="shared" si="3"/>
        <v>0</v>
      </c>
      <c r="D50" s="1" t="str">
        <f t="shared" si="4"/>
        <v>2024010100</v>
      </c>
      <c r="E50" s="146" t="s">
        <v>135</v>
      </c>
      <c r="F50" s="126" t="s">
        <v>24</v>
      </c>
      <c r="G50" s="141">
        <f>'Mise en oeuvre'!AJ51</f>
        <v>0</v>
      </c>
    </row>
    <row r="51" spans="1:7" ht="20.25" customHeight="1" thickBot="1" x14ac:dyDescent="0.35">
      <c r="A51" s="1" t="str">
        <f t="shared" si="1"/>
        <v>20240101</v>
      </c>
      <c r="B51" s="1">
        <f t="shared" si="2"/>
        <v>0</v>
      </c>
      <c r="C51" s="1">
        <f t="shared" si="3"/>
        <v>0</v>
      </c>
      <c r="D51" s="1" t="str">
        <f t="shared" si="4"/>
        <v>2024010100</v>
      </c>
      <c r="E51" s="146" t="s">
        <v>135</v>
      </c>
      <c r="F51" s="129" t="s">
        <v>25</v>
      </c>
      <c r="G51" s="140">
        <f>'Mise en oeuvre'!AT51</f>
        <v>0</v>
      </c>
    </row>
    <row r="52" spans="1:7" ht="20.25" customHeight="1" thickBot="1" x14ac:dyDescent="0.35">
      <c r="A52" s="1" t="str">
        <f t="shared" si="1"/>
        <v>20240101</v>
      </c>
      <c r="B52" s="1">
        <f t="shared" si="2"/>
        <v>0</v>
      </c>
      <c r="C52" s="1">
        <f t="shared" si="3"/>
        <v>0</v>
      </c>
      <c r="D52" s="1" t="str">
        <f t="shared" si="4"/>
        <v>2024010100</v>
      </c>
      <c r="E52" s="146" t="s">
        <v>135</v>
      </c>
      <c r="F52" s="162" t="s">
        <v>830</v>
      </c>
      <c r="G52" s="163">
        <f>'Mise en oeuvre'!Z54</f>
        <v>0</v>
      </c>
    </row>
    <row r="53" spans="1:7" ht="20.25" customHeight="1" x14ac:dyDescent="0.3">
      <c r="A53" s="1" t="str">
        <f>A51</f>
        <v>20240101</v>
      </c>
      <c r="B53" s="1">
        <f>B51</f>
        <v>0</v>
      </c>
      <c r="C53" s="1">
        <f>C51</f>
        <v>0</v>
      </c>
      <c r="D53" s="1" t="str">
        <f>D51</f>
        <v>2024010100</v>
      </c>
      <c r="E53" s="146" t="s">
        <v>135</v>
      </c>
      <c r="F53" s="123" t="s">
        <v>26</v>
      </c>
      <c r="G53" s="139">
        <f>'Mise en oeuvre'!U17</f>
        <v>0</v>
      </c>
    </row>
    <row r="54" spans="1:7" ht="20.25" customHeight="1" x14ac:dyDescent="0.3">
      <c r="A54" s="1" t="str">
        <f t="shared" si="1"/>
        <v>20240101</v>
      </c>
      <c r="B54" s="1">
        <f t="shared" si="2"/>
        <v>0</v>
      </c>
      <c r="C54" s="1">
        <f t="shared" si="3"/>
        <v>0</v>
      </c>
      <c r="D54" s="1" t="str">
        <f t="shared" si="4"/>
        <v>2024010100</v>
      </c>
      <c r="E54" s="146" t="s">
        <v>135</v>
      </c>
      <c r="F54" s="126" t="s">
        <v>104</v>
      </c>
      <c r="G54" s="141">
        <f>'Mise en oeuvre'!U32</f>
        <v>0</v>
      </c>
    </row>
    <row r="55" spans="1:7" ht="20.25" customHeight="1" x14ac:dyDescent="0.3">
      <c r="A55" s="1" t="str">
        <f t="shared" si="1"/>
        <v>20240101</v>
      </c>
      <c r="B55" s="1">
        <f t="shared" si="2"/>
        <v>0</v>
      </c>
      <c r="C55" s="1">
        <f t="shared" si="3"/>
        <v>0</v>
      </c>
      <c r="D55" s="1" t="str">
        <f t="shared" si="4"/>
        <v>2024010100</v>
      </c>
      <c r="E55" s="146" t="s">
        <v>135</v>
      </c>
      <c r="F55" s="126" t="s">
        <v>28</v>
      </c>
      <c r="G55" s="141">
        <f>'Mise en oeuvre'!U29</f>
        <v>0</v>
      </c>
    </row>
    <row r="56" spans="1:7" ht="20.25" customHeight="1" x14ac:dyDescent="0.3">
      <c r="A56" s="1" t="str">
        <f t="shared" si="1"/>
        <v>20240101</v>
      </c>
      <c r="B56" s="1">
        <f t="shared" si="2"/>
        <v>0</v>
      </c>
      <c r="C56" s="1">
        <f t="shared" si="3"/>
        <v>0</v>
      </c>
      <c r="D56" s="1" t="str">
        <f t="shared" si="4"/>
        <v>2024010100</v>
      </c>
      <c r="E56" s="146" t="s">
        <v>135</v>
      </c>
      <c r="F56" s="126" t="s">
        <v>27</v>
      </c>
      <c r="G56" s="141">
        <f>'Mise en oeuvre'!U20</f>
        <v>0</v>
      </c>
    </row>
    <row r="57" spans="1:7" ht="20.25" customHeight="1" x14ac:dyDescent="0.3">
      <c r="A57" s="1" t="str">
        <f t="shared" si="1"/>
        <v>20240101</v>
      </c>
      <c r="B57" s="1">
        <f t="shared" si="2"/>
        <v>0</v>
      </c>
      <c r="C57" s="1">
        <f t="shared" si="3"/>
        <v>0</v>
      </c>
      <c r="D57" s="1" t="str">
        <f t="shared" si="4"/>
        <v>2024010100</v>
      </c>
      <c r="E57" s="146" t="s">
        <v>135</v>
      </c>
      <c r="F57" s="126" t="s">
        <v>748</v>
      </c>
      <c r="G57" s="141">
        <f>'Mise en oeuvre'!AQ17</f>
        <v>0</v>
      </c>
    </row>
    <row r="58" spans="1:7" ht="20.25" customHeight="1" x14ac:dyDescent="0.3">
      <c r="A58" s="1" t="str">
        <f t="shared" si="1"/>
        <v>20240101</v>
      </c>
      <c r="B58" s="1">
        <f t="shared" si="2"/>
        <v>0</v>
      </c>
      <c r="C58" s="1">
        <f t="shared" si="3"/>
        <v>0</v>
      </c>
      <c r="D58" s="1" t="str">
        <f t="shared" si="4"/>
        <v>2024010100</v>
      </c>
      <c r="E58" s="146" t="s">
        <v>135</v>
      </c>
      <c r="F58" s="126" t="s">
        <v>105</v>
      </c>
      <c r="G58" s="141">
        <f>'Mise en oeuvre'!U23</f>
        <v>0</v>
      </c>
    </row>
    <row r="59" spans="1:7" ht="20.25" customHeight="1" x14ac:dyDescent="0.3">
      <c r="A59" s="1" t="str">
        <f t="shared" si="1"/>
        <v>20240101</v>
      </c>
      <c r="B59" s="1">
        <f t="shared" si="2"/>
        <v>0</v>
      </c>
      <c r="C59" s="1">
        <f t="shared" si="3"/>
        <v>0</v>
      </c>
      <c r="D59" s="1" t="str">
        <f t="shared" si="4"/>
        <v>2024010100</v>
      </c>
      <c r="E59" s="146" t="s">
        <v>135</v>
      </c>
      <c r="F59" s="126" t="s">
        <v>106</v>
      </c>
      <c r="G59" s="141">
        <f>'Mise en oeuvre'!AQ26</f>
        <v>0</v>
      </c>
    </row>
    <row r="60" spans="1:7" ht="20.25" customHeight="1" x14ac:dyDescent="0.3">
      <c r="A60" s="1" t="str">
        <f t="shared" si="1"/>
        <v>20240101</v>
      </c>
      <c r="B60" s="1">
        <f t="shared" si="2"/>
        <v>0</v>
      </c>
      <c r="C60" s="1">
        <f t="shared" si="3"/>
        <v>0</v>
      </c>
      <c r="D60" s="1" t="str">
        <f t="shared" si="4"/>
        <v>2024010100</v>
      </c>
      <c r="E60" s="146" t="s">
        <v>135</v>
      </c>
      <c r="F60" s="126" t="s">
        <v>107</v>
      </c>
      <c r="G60" s="141">
        <f>'Mise en oeuvre'!AQ23</f>
        <v>0</v>
      </c>
    </row>
    <row r="61" spans="1:7" ht="20.25" customHeight="1" x14ac:dyDescent="0.3">
      <c r="A61" s="1" t="str">
        <f t="shared" si="1"/>
        <v>20240101</v>
      </c>
      <c r="B61" s="1">
        <f t="shared" si="2"/>
        <v>0</v>
      </c>
      <c r="C61" s="1">
        <f t="shared" si="3"/>
        <v>0</v>
      </c>
      <c r="D61" s="1" t="str">
        <f t="shared" si="4"/>
        <v>2024010100</v>
      </c>
      <c r="E61" s="146" t="s">
        <v>135</v>
      </c>
      <c r="F61" s="126" t="s">
        <v>749</v>
      </c>
      <c r="G61" s="141">
        <f>'Mise en oeuvre'!AQ20</f>
        <v>0</v>
      </c>
    </row>
    <row r="62" spans="1:7" ht="20.25" customHeight="1" x14ac:dyDescent="0.3">
      <c r="A62" s="1" t="str">
        <f t="shared" si="1"/>
        <v>20240101</v>
      </c>
      <c r="B62" s="1">
        <f t="shared" si="2"/>
        <v>0</v>
      </c>
      <c r="C62" s="1">
        <f t="shared" si="3"/>
        <v>0</v>
      </c>
      <c r="D62" s="1" t="str">
        <f t="shared" si="4"/>
        <v>2024010100</v>
      </c>
      <c r="E62" s="146" t="s">
        <v>135</v>
      </c>
      <c r="F62" s="126" t="s">
        <v>108</v>
      </c>
      <c r="G62" s="141">
        <f>'Mise en oeuvre'!U26</f>
        <v>0</v>
      </c>
    </row>
    <row r="63" spans="1:7" ht="20.25" customHeight="1" thickBot="1" x14ac:dyDescent="0.35">
      <c r="A63" s="1" t="str">
        <f t="shared" si="1"/>
        <v>20240101</v>
      </c>
      <c r="B63" s="1">
        <f t="shared" si="2"/>
        <v>0</v>
      </c>
      <c r="C63" s="1">
        <f t="shared" si="3"/>
        <v>0</v>
      </c>
      <c r="D63" s="1" t="str">
        <f t="shared" si="4"/>
        <v>2024010100</v>
      </c>
      <c r="E63" s="146" t="s">
        <v>135</v>
      </c>
      <c r="F63" s="129" t="s">
        <v>109</v>
      </c>
      <c r="G63" s="140">
        <f>'Mise en oeuvre'!AH32</f>
        <v>0</v>
      </c>
    </row>
    <row r="64" spans="1:7" ht="20.25" customHeight="1" x14ac:dyDescent="0.3">
      <c r="A64" s="1" t="str">
        <f t="shared" si="1"/>
        <v>20240101</v>
      </c>
      <c r="B64" s="1">
        <f t="shared" si="2"/>
        <v>0</v>
      </c>
      <c r="C64" s="1">
        <f t="shared" si="3"/>
        <v>0</v>
      </c>
      <c r="D64" s="1" t="str">
        <f t="shared" si="4"/>
        <v>2024010100</v>
      </c>
      <c r="E64" s="147" t="s">
        <v>136</v>
      </c>
      <c r="F64" s="123" t="s">
        <v>140</v>
      </c>
      <c r="G64" s="148">
        <f>Financement!W21</f>
        <v>0</v>
      </c>
    </row>
    <row r="65" spans="1:7" ht="20.25" customHeight="1" x14ac:dyDescent="0.3">
      <c r="A65" s="1" t="str">
        <f t="shared" si="1"/>
        <v>20240101</v>
      </c>
      <c r="B65" s="1">
        <f t="shared" si="2"/>
        <v>0</v>
      </c>
      <c r="C65" s="1">
        <f t="shared" si="3"/>
        <v>0</v>
      </c>
      <c r="D65" s="1" t="str">
        <f t="shared" si="4"/>
        <v>2024010100</v>
      </c>
      <c r="E65" s="147" t="s">
        <v>136</v>
      </c>
      <c r="F65" s="126" t="s">
        <v>141</v>
      </c>
      <c r="G65" s="149">
        <f>Financement!W25</f>
        <v>0</v>
      </c>
    </row>
    <row r="66" spans="1:7" ht="20.25" customHeight="1" x14ac:dyDescent="0.3">
      <c r="A66" s="1" t="str">
        <f t="shared" si="1"/>
        <v>20240101</v>
      </c>
      <c r="B66" s="1">
        <f t="shared" si="2"/>
        <v>0</v>
      </c>
      <c r="C66" s="1">
        <f t="shared" si="3"/>
        <v>0</v>
      </c>
      <c r="D66" s="1" t="str">
        <f t="shared" si="4"/>
        <v>2024010100</v>
      </c>
      <c r="E66" s="147" t="s">
        <v>136</v>
      </c>
      <c r="F66" s="126" t="s">
        <v>142</v>
      </c>
      <c r="G66" s="149">
        <f>Financement!W28</f>
        <v>0</v>
      </c>
    </row>
    <row r="67" spans="1:7" ht="20.25" customHeight="1" x14ac:dyDescent="0.3">
      <c r="A67" s="1" t="str">
        <f t="shared" si="1"/>
        <v>20240101</v>
      </c>
      <c r="B67" s="1">
        <f t="shared" si="2"/>
        <v>0</v>
      </c>
      <c r="C67" s="1">
        <f t="shared" si="3"/>
        <v>0</v>
      </c>
      <c r="D67" s="1" t="str">
        <f t="shared" si="4"/>
        <v>2024010100</v>
      </c>
      <c r="E67" s="147" t="s">
        <v>136</v>
      </c>
      <c r="F67" s="126" t="s">
        <v>143</v>
      </c>
      <c r="G67" s="149">
        <f>0</f>
        <v>0</v>
      </c>
    </row>
    <row r="68" spans="1:7" ht="20.25" customHeight="1" thickBot="1" x14ac:dyDescent="0.35">
      <c r="A68" s="1" t="str">
        <f t="shared" si="1"/>
        <v>20240101</v>
      </c>
      <c r="B68" s="1">
        <f t="shared" si="2"/>
        <v>0</v>
      </c>
      <c r="C68" s="1">
        <f t="shared" si="3"/>
        <v>0</v>
      </c>
      <c r="D68" s="1" t="str">
        <f t="shared" si="4"/>
        <v>2024010100</v>
      </c>
      <c r="E68" s="147" t="s">
        <v>136</v>
      </c>
      <c r="F68" s="129" t="s">
        <v>144</v>
      </c>
      <c r="G68" s="150">
        <f>Financement!W34</f>
        <v>0</v>
      </c>
    </row>
    <row r="69" spans="1:7" ht="20.25" customHeight="1" thickBot="1" x14ac:dyDescent="0.35">
      <c r="A69" s="1" t="str">
        <f t="shared" si="1"/>
        <v>20240101</v>
      </c>
      <c r="B69" s="1">
        <f t="shared" si="2"/>
        <v>0</v>
      </c>
      <c r="C69" s="1">
        <f t="shared" si="3"/>
        <v>0</v>
      </c>
      <c r="D69" s="1" t="str">
        <f t="shared" si="4"/>
        <v>2024010100</v>
      </c>
      <c r="E69" s="147" t="s">
        <v>861</v>
      </c>
      <c r="F69" s="129" t="s">
        <v>144</v>
      </c>
      <c r="G69" s="150">
        <f>Financement!W35</f>
        <v>0</v>
      </c>
    </row>
  </sheetData>
  <conditionalFormatting sqref="G1:G2 G4 G6:G20 G23:G27 G29:G68 G70:G1048576">
    <cfRule type="cellIs" dxfId="187" priority="20" operator="equal">
      <formula>0</formula>
    </cfRule>
  </conditionalFormatting>
  <conditionalFormatting sqref="G3">
    <cfRule type="cellIs" dxfId="186" priority="5" operator="equal">
      <formula>0</formula>
    </cfRule>
  </conditionalFormatting>
  <conditionalFormatting sqref="G5">
    <cfRule type="cellIs" dxfId="185" priority="4" operator="equal">
      <formula>0</formula>
    </cfRule>
  </conditionalFormatting>
  <conditionalFormatting sqref="G21:G22">
    <cfRule type="cellIs" dxfId="184" priority="3" operator="equal">
      <formula>0</formula>
    </cfRule>
  </conditionalFormatting>
  <conditionalFormatting sqref="G28">
    <cfRule type="cellIs" dxfId="183" priority="2" operator="equal">
      <formula>0</formula>
    </cfRule>
  </conditionalFormatting>
  <conditionalFormatting sqref="G69">
    <cfRule type="cellIs" dxfId="182" priority="1" operator="equal">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T169"/>
  <sheetViews>
    <sheetView showGridLines="0" showRowColHeaders="0" zoomScale="87" zoomScaleNormal="98" workbookViewId="0">
      <pane ySplit="3" topLeftCell="A4" activePane="bottomLeft" state="frozen"/>
      <selection activeCell="D76" sqref="A76:AV78"/>
      <selection pane="bottomLeft" activeCell="C60" sqref="A60:AV81"/>
    </sheetView>
  </sheetViews>
  <sheetFormatPr baseColWidth="10" defaultColWidth="2.6640625" defaultRowHeight="12" customHeight="1" x14ac:dyDescent="0.3"/>
  <cols>
    <col min="49" max="49" width="0" style="92" hidden="1" customWidth="1"/>
    <col min="50" max="50" width="12.109375" style="92" hidden="1" customWidth="1"/>
    <col min="51" max="51" width="0" style="92" hidden="1" customWidth="1"/>
    <col min="52" max="52" width="11.33203125" style="92" hidden="1" customWidth="1"/>
    <col min="53" max="57" width="0" style="92" hidden="1" customWidth="1"/>
    <col min="58" max="62" width="2.6640625" style="29"/>
    <col min="63" max="67" width="2.6640625" style="19"/>
    <col min="68" max="280" width="2.6640625" style="18"/>
  </cols>
  <sheetData>
    <row r="1" spans="1:56" ht="12" customHeight="1" thickTop="1" x14ac:dyDescent="0.3">
      <c r="A1" s="196"/>
      <c r="B1" s="196"/>
      <c r="C1" s="196"/>
      <c r="D1" s="207">
        <f>'Page de garde'!D1:AM3</f>
        <v>0</v>
      </c>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428" t="s">
        <v>135</v>
      </c>
      <c r="AO1" s="429"/>
      <c r="AP1" s="429"/>
      <c r="AQ1" s="429"/>
      <c r="AR1" s="429"/>
      <c r="AS1" s="429"/>
      <c r="AT1" s="429"/>
      <c r="AU1" s="429"/>
      <c r="AV1" s="430"/>
    </row>
    <row r="2" spans="1:56" ht="12" customHeight="1" x14ac:dyDescent="0.3">
      <c r="A2" s="196"/>
      <c r="B2" s="196"/>
      <c r="C2" s="196"/>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431"/>
      <c r="AO2" s="202"/>
      <c r="AP2" s="202"/>
      <c r="AQ2" s="202"/>
      <c r="AR2" s="202"/>
      <c r="AS2" s="202"/>
      <c r="AT2" s="202"/>
      <c r="AU2" s="202"/>
      <c r="AV2" s="432"/>
    </row>
    <row r="3" spans="1:56" ht="12" customHeight="1" thickBot="1" x14ac:dyDescent="0.35">
      <c r="A3" s="196"/>
      <c r="B3" s="196"/>
      <c r="C3" s="196"/>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433"/>
      <c r="AO3" s="434"/>
      <c r="AP3" s="434"/>
      <c r="AQ3" s="434"/>
      <c r="AR3" s="434"/>
      <c r="AS3" s="434"/>
      <c r="AT3" s="434"/>
      <c r="AU3" s="434"/>
      <c r="AV3" s="435"/>
    </row>
    <row r="4" spans="1:56" ht="12" customHeight="1" thickTop="1" x14ac:dyDescent="0.3"/>
    <row r="5" spans="1:56" ht="12" customHeight="1" x14ac:dyDescent="0.3">
      <c r="A5" s="197" t="s">
        <v>60</v>
      </c>
      <c r="B5" s="197"/>
      <c r="C5" s="197"/>
      <c r="D5" s="197"/>
      <c r="E5" s="197"/>
      <c r="F5" s="197"/>
      <c r="G5" s="197"/>
      <c r="H5" s="197"/>
      <c r="I5" s="197"/>
      <c r="J5" s="197"/>
      <c r="K5" s="197"/>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row>
    <row r="6" spans="1:56" ht="12" customHeight="1" x14ac:dyDescent="0.3">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row>
    <row r="7" spans="1:56" ht="12" customHeight="1" thickBot="1" x14ac:dyDescent="0.35">
      <c r="A7" s="197"/>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row>
    <row r="8" spans="1:56" ht="12" customHeight="1" x14ac:dyDescent="0.3">
      <c r="B8" s="335" t="str">
        <f>CONCATENATE(Identification!B10)</f>
        <v/>
      </c>
      <c r="C8" s="336"/>
      <c r="D8" s="336"/>
      <c r="E8" s="336"/>
      <c r="F8" s="336"/>
      <c r="G8" s="336"/>
      <c r="H8" s="336"/>
      <c r="I8" s="336"/>
      <c r="J8" s="336"/>
      <c r="K8" s="336"/>
      <c r="L8" s="336"/>
      <c r="M8" s="336"/>
      <c r="N8" s="336"/>
      <c r="O8" s="336"/>
      <c r="P8" s="336"/>
      <c r="Q8" s="336"/>
      <c r="R8" s="336"/>
      <c r="S8" s="336"/>
      <c r="T8" s="336"/>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c r="AT8" s="336"/>
      <c r="AU8" s="337"/>
    </row>
    <row r="9" spans="1:56" ht="12" customHeight="1" x14ac:dyDescent="0.3">
      <c r="B9" s="338"/>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row>
    <row r="10" spans="1:56" ht="12" customHeight="1" x14ac:dyDescent="0.3">
      <c r="B10" s="338"/>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row>
    <row r="11" spans="1:56" ht="12" customHeight="1" x14ac:dyDescent="0.3">
      <c r="B11" s="338"/>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row>
    <row r="12" spans="1:56" ht="12" customHeight="1" thickBot="1" x14ac:dyDescent="0.35">
      <c r="B12" s="341"/>
      <c r="C12" s="342"/>
      <c r="D12" s="342"/>
      <c r="E12" s="342"/>
      <c r="F12" s="342"/>
      <c r="G12" s="342"/>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row>
    <row r="14" spans="1:56" ht="12" customHeight="1" x14ac:dyDescent="0.3">
      <c r="D14" s="207" t="s">
        <v>666</v>
      </c>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93"/>
      <c r="AX14" s="93"/>
      <c r="AY14" s="93"/>
      <c r="AZ14" s="93"/>
      <c r="BA14" s="93"/>
      <c r="BB14" s="93"/>
      <c r="BC14" s="93"/>
      <c r="BD14" s="93"/>
    </row>
    <row r="15" spans="1:56" ht="12" customHeight="1" x14ac:dyDescent="0.3">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93"/>
      <c r="AX15" s="93"/>
      <c r="AY15" s="93"/>
      <c r="AZ15" s="93"/>
      <c r="BA15" s="93"/>
      <c r="BB15" s="93"/>
      <c r="BC15" s="93"/>
      <c r="BD15" s="93"/>
    </row>
    <row r="17" spans="4:57" ht="12" customHeight="1" x14ac:dyDescent="0.3">
      <c r="D17" s="442"/>
      <c r="E17" s="443"/>
      <c r="F17" s="460" t="s">
        <v>46</v>
      </c>
      <c r="G17" s="460"/>
      <c r="H17" s="460"/>
      <c r="I17" s="460"/>
      <c r="J17" s="460"/>
      <c r="K17" s="460"/>
      <c r="L17" s="460"/>
      <c r="M17" s="460"/>
      <c r="N17" s="460"/>
      <c r="O17" s="460"/>
      <c r="P17" s="460"/>
      <c r="Q17" s="460"/>
      <c r="R17" s="460"/>
      <c r="S17" s="460"/>
      <c r="T17" s="460"/>
      <c r="U17" s="456"/>
      <c r="V17" s="457"/>
      <c r="Z17" s="442"/>
      <c r="AA17" s="443"/>
      <c r="AB17" s="460" t="s">
        <v>668</v>
      </c>
      <c r="AC17" s="460"/>
      <c r="AD17" s="460"/>
      <c r="AE17" s="460"/>
      <c r="AF17" s="460"/>
      <c r="AG17" s="460"/>
      <c r="AH17" s="460"/>
      <c r="AI17" s="460"/>
      <c r="AJ17" s="460"/>
      <c r="AK17" s="460"/>
      <c r="AL17" s="460"/>
      <c r="AM17" s="460"/>
      <c r="AN17" s="460"/>
      <c r="AO17" s="460"/>
      <c r="AP17" s="460"/>
      <c r="AQ17" s="456"/>
      <c r="AR17" s="457"/>
      <c r="AY17" s="427" t="e">
        <f>VLOOKUP(U17,Liste!$A:$B,2,FALSE)</f>
        <v>#N/A</v>
      </c>
      <c r="AZ17" s="427"/>
      <c r="BA17" s="427" t="e">
        <f>VLOOKUP(AQ17,Liste!$A:$B,2,FALSE)</f>
        <v>#N/A</v>
      </c>
      <c r="BB17" s="427"/>
      <c r="BD17" s="427" t="e">
        <f>VLOOKUP(AQ17,Liste!$A:$B,2,FALSE)</f>
        <v>#N/A</v>
      </c>
      <c r="BE17" s="427"/>
    </row>
    <row r="18" spans="4:57" ht="12" customHeight="1" x14ac:dyDescent="0.3">
      <c r="D18" s="444"/>
      <c r="E18" s="445"/>
      <c r="F18" s="461"/>
      <c r="G18" s="461"/>
      <c r="H18" s="461"/>
      <c r="I18" s="461"/>
      <c r="J18" s="461"/>
      <c r="K18" s="461"/>
      <c r="L18" s="461"/>
      <c r="M18" s="461"/>
      <c r="N18" s="461"/>
      <c r="O18" s="461"/>
      <c r="P18" s="461"/>
      <c r="Q18" s="461"/>
      <c r="R18" s="461"/>
      <c r="S18" s="461"/>
      <c r="T18" s="461"/>
      <c r="U18" s="458"/>
      <c r="V18" s="459"/>
      <c r="Z18" s="444"/>
      <c r="AA18" s="445"/>
      <c r="AB18" s="461"/>
      <c r="AC18" s="461"/>
      <c r="AD18" s="461"/>
      <c r="AE18" s="461"/>
      <c r="AF18" s="461"/>
      <c r="AG18" s="461"/>
      <c r="AH18" s="461"/>
      <c r="AI18" s="461"/>
      <c r="AJ18" s="461"/>
      <c r="AK18" s="461"/>
      <c r="AL18" s="461"/>
      <c r="AM18" s="461"/>
      <c r="AN18" s="461"/>
      <c r="AO18" s="461"/>
      <c r="AP18" s="461"/>
      <c r="AQ18" s="458"/>
      <c r="AR18" s="459"/>
      <c r="AY18" s="427"/>
      <c r="AZ18" s="427"/>
      <c r="BA18" s="427"/>
      <c r="BB18" s="427"/>
      <c r="BD18" s="427"/>
      <c r="BE18" s="427"/>
    </row>
    <row r="19" spans="4:57" ht="6.75" customHeight="1" x14ac:dyDescent="0.3"/>
    <row r="20" spans="4:57" ht="12" customHeight="1" x14ac:dyDescent="0.3">
      <c r="D20" s="442"/>
      <c r="E20" s="443"/>
      <c r="F20" s="460" t="s">
        <v>667</v>
      </c>
      <c r="G20" s="460"/>
      <c r="H20" s="460"/>
      <c r="I20" s="460"/>
      <c r="J20" s="460"/>
      <c r="K20" s="460"/>
      <c r="L20" s="460"/>
      <c r="M20" s="460"/>
      <c r="N20" s="460"/>
      <c r="O20" s="460"/>
      <c r="P20" s="460"/>
      <c r="Q20" s="460"/>
      <c r="R20" s="460"/>
      <c r="S20" s="460"/>
      <c r="T20" s="460"/>
      <c r="U20" s="456"/>
      <c r="V20" s="457"/>
      <c r="Z20" s="442"/>
      <c r="AA20" s="443"/>
      <c r="AB20" s="460" t="s">
        <v>669</v>
      </c>
      <c r="AC20" s="460"/>
      <c r="AD20" s="460"/>
      <c r="AE20" s="460"/>
      <c r="AF20" s="460"/>
      <c r="AG20" s="460"/>
      <c r="AH20" s="460"/>
      <c r="AI20" s="460"/>
      <c r="AJ20" s="460"/>
      <c r="AK20" s="460"/>
      <c r="AL20" s="460"/>
      <c r="AM20" s="460"/>
      <c r="AN20" s="460"/>
      <c r="AO20" s="460"/>
      <c r="AP20" s="460"/>
      <c r="AQ20" s="456"/>
      <c r="AR20" s="457"/>
      <c r="AY20" s="427" t="e">
        <f>VLOOKUP(U20,Liste!$A:$B,2,FALSE)</f>
        <v>#N/A</v>
      </c>
      <c r="AZ20" s="427"/>
      <c r="BA20" s="427" t="e">
        <f>VLOOKUP(AQ20,Liste!$A:$B,2,FALSE)</f>
        <v>#N/A</v>
      </c>
      <c r="BB20" s="427"/>
      <c r="BD20" s="427" t="e">
        <f>VLOOKUP(AQ20,Liste!$A:$B,2,FALSE)</f>
        <v>#N/A</v>
      </c>
      <c r="BE20" s="427"/>
    </row>
    <row r="21" spans="4:57" ht="12" customHeight="1" x14ac:dyDescent="0.3">
      <c r="D21" s="444"/>
      <c r="E21" s="445"/>
      <c r="F21" s="461"/>
      <c r="G21" s="461"/>
      <c r="H21" s="461"/>
      <c r="I21" s="461"/>
      <c r="J21" s="461"/>
      <c r="K21" s="461"/>
      <c r="L21" s="461"/>
      <c r="M21" s="461"/>
      <c r="N21" s="461"/>
      <c r="O21" s="461"/>
      <c r="P21" s="461"/>
      <c r="Q21" s="461"/>
      <c r="R21" s="461"/>
      <c r="S21" s="461"/>
      <c r="T21" s="461"/>
      <c r="U21" s="458"/>
      <c r="V21" s="459"/>
      <c r="Z21" s="444"/>
      <c r="AA21" s="445"/>
      <c r="AB21" s="461"/>
      <c r="AC21" s="461"/>
      <c r="AD21" s="461"/>
      <c r="AE21" s="461"/>
      <c r="AF21" s="461"/>
      <c r="AG21" s="461"/>
      <c r="AH21" s="461"/>
      <c r="AI21" s="461"/>
      <c r="AJ21" s="461"/>
      <c r="AK21" s="461"/>
      <c r="AL21" s="461"/>
      <c r="AM21" s="461"/>
      <c r="AN21" s="461"/>
      <c r="AO21" s="461"/>
      <c r="AP21" s="461"/>
      <c r="AQ21" s="458"/>
      <c r="AR21" s="459"/>
      <c r="AY21" s="427"/>
      <c r="AZ21" s="427"/>
      <c r="BA21" s="427"/>
      <c r="BB21" s="427"/>
      <c r="BD21" s="427"/>
      <c r="BE21" s="427"/>
    </row>
    <row r="22" spans="4:57" ht="6.75" customHeight="1" x14ac:dyDescent="0.3"/>
    <row r="23" spans="4:57" ht="12" customHeight="1" x14ac:dyDescent="0.3">
      <c r="D23" s="442"/>
      <c r="E23" s="443"/>
      <c r="F23" s="460" t="s">
        <v>47</v>
      </c>
      <c r="G23" s="460"/>
      <c r="H23" s="460"/>
      <c r="I23" s="460"/>
      <c r="J23" s="460"/>
      <c r="K23" s="460"/>
      <c r="L23" s="460"/>
      <c r="M23" s="460"/>
      <c r="N23" s="460"/>
      <c r="O23" s="460"/>
      <c r="P23" s="460"/>
      <c r="Q23" s="460"/>
      <c r="R23" s="460"/>
      <c r="S23" s="460"/>
      <c r="T23" s="460"/>
      <c r="U23" s="456"/>
      <c r="V23" s="457"/>
      <c r="Z23" s="442"/>
      <c r="AA23" s="443"/>
      <c r="AB23" s="460" t="s">
        <v>54</v>
      </c>
      <c r="AC23" s="460"/>
      <c r="AD23" s="460"/>
      <c r="AE23" s="460"/>
      <c r="AF23" s="460"/>
      <c r="AG23" s="460"/>
      <c r="AH23" s="460"/>
      <c r="AI23" s="460"/>
      <c r="AJ23" s="460"/>
      <c r="AK23" s="460"/>
      <c r="AL23" s="460"/>
      <c r="AM23" s="460"/>
      <c r="AN23" s="460"/>
      <c r="AO23" s="460"/>
      <c r="AP23" s="460"/>
      <c r="AQ23" s="456"/>
      <c r="AR23" s="457"/>
      <c r="AY23" s="427" t="e">
        <f>VLOOKUP(U23,Liste!$A:$B,2,FALSE)</f>
        <v>#N/A</v>
      </c>
      <c r="AZ23" s="427"/>
      <c r="BA23" s="427" t="e">
        <f>VLOOKUP(AQ23,Liste!$A:$B,2,FALSE)</f>
        <v>#N/A</v>
      </c>
      <c r="BB23" s="427"/>
      <c r="BD23" s="427" t="e">
        <f>VLOOKUP(AQ23,Liste!$A:$B,2,FALSE)</f>
        <v>#N/A</v>
      </c>
      <c r="BE23" s="427"/>
    </row>
    <row r="24" spans="4:57" ht="12" customHeight="1" x14ac:dyDescent="0.3">
      <c r="D24" s="444"/>
      <c r="E24" s="445"/>
      <c r="F24" s="461"/>
      <c r="G24" s="461"/>
      <c r="H24" s="461"/>
      <c r="I24" s="461"/>
      <c r="J24" s="461"/>
      <c r="K24" s="461"/>
      <c r="L24" s="461"/>
      <c r="M24" s="461"/>
      <c r="N24" s="461"/>
      <c r="O24" s="461"/>
      <c r="P24" s="461"/>
      <c r="Q24" s="461"/>
      <c r="R24" s="461"/>
      <c r="S24" s="461"/>
      <c r="T24" s="461"/>
      <c r="U24" s="458"/>
      <c r="V24" s="459"/>
      <c r="Z24" s="444"/>
      <c r="AA24" s="445"/>
      <c r="AB24" s="461"/>
      <c r="AC24" s="461"/>
      <c r="AD24" s="461"/>
      <c r="AE24" s="461"/>
      <c r="AF24" s="461"/>
      <c r="AG24" s="461"/>
      <c r="AH24" s="461"/>
      <c r="AI24" s="461"/>
      <c r="AJ24" s="461"/>
      <c r="AK24" s="461"/>
      <c r="AL24" s="461"/>
      <c r="AM24" s="461"/>
      <c r="AN24" s="461"/>
      <c r="AO24" s="461"/>
      <c r="AP24" s="461"/>
      <c r="AQ24" s="458"/>
      <c r="AR24" s="459"/>
      <c r="AY24" s="427"/>
      <c r="AZ24" s="427"/>
      <c r="BA24" s="427"/>
      <c r="BB24" s="427"/>
      <c r="BD24" s="427"/>
      <c r="BE24" s="427"/>
    </row>
    <row r="25" spans="4:57" ht="6.75" customHeight="1" x14ac:dyDescent="0.3"/>
    <row r="26" spans="4:57" ht="12" customHeight="1" x14ac:dyDescent="0.3">
      <c r="D26" s="442"/>
      <c r="E26" s="443"/>
      <c r="F26" s="460" t="s">
        <v>51</v>
      </c>
      <c r="G26" s="460"/>
      <c r="H26" s="460"/>
      <c r="I26" s="460"/>
      <c r="J26" s="460"/>
      <c r="K26" s="460"/>
      <c r="L26" s="460"/>
      <c r="M26" s="460"/>
      <c r="N26" s="460"/>
      <c r="O26" s="460"/>
      <c r="P26" s="460"/>
      <c r="Q26" s="460"/>
      <c r="R26" s="460"/>
      <c r="S26" s="460"/>
      <c r="T26" s="460"/>
      <c r="U26" s="456"/>
      <c r="V26" s="457"/>
      <c r="Z26" s="442"/>
      <c r="AA26" s="443"/>
      <c r="AB26" s="460" t="s">
        <v>50</v>
      </c>
      <c r="AC26" s="460"/>
      <c r="AD26" s="460"/>
      <c r="AE26" s="460"/>
      <c r="AF26" s="460"/>
      <c r="AG26" s="460"/>
      <c r="AH26" s="460"/>
      <c r="AI26" s="460"/>
      <c r="AJ26" s="460"/>
      <c r="AK26" s="460"/>
      <c r="AL26" s="460"/>
      <c r="AM26" s="460"/>
      <c r="AN26" s="460"/>
      <c r="AO26" s="460"/>
      <c r="AP26" s="460"/>
      <c r="AQ26" s="456"/>
      <c r="AR26" s="457"/>
      <c r="AY26" s="427" t="e">
        <f>VLOOKUP(U26,Liste!$A:$B,2,FALSE)</f>
        <v>#N/A</v>
      </c>
      <c r="AZ26" s="427"/>
      <c r="BA26" s="427" t="e">
        <f>VLOOKUP(AQ26,Liste!$A:$B,2,FALSE)</f>
        <v>#N/A</v>
      </c>
      <c r="BB26" s="427"/>
      <c r="BD26" s="427" t="e">
        <f>VLOOKUP(AQ26,Liste!$A:$B,2,FALSE)</f>
        <v>#N/A</v>
      </c>
      <c r="BE26" s="427"/>
    </row>
    <row r="27" spans="4:57" ht="12" customHeight="1" x14ac:dyDescent="0.3">
      <c r="D27" s="444"/>
      <c r="E27" s="445"/>
      <c r="F27" s="461"/>
      <c r="G27" s="461"/>
      <c r="H27" s="461"/>
      <c r="I27" s="461"/>
      <c r="J27" s="461"/>
      <c r="K27" s="461"/>
      <c r="L27" s="461"/>
      <c r="M27" s="461"/>
      <c r="N27" s="461"/>
      <c r="O27" s="461"/>
      <c r="P27" s="461"/>
      <c r="Q27" s="461"/>
      <c r="R27" s="461"/>
      <c r="S27" s="461"/>
      <c r="T27" s="461"/>
      <c r="U27" s="458"/>
      <c r="V27" s="459"/>
      <c r="Z27" s="444"/>
      <c r="AA27" s="445"/>
      <c r="AB27" s="461"/>
      <c r="AC27" s="461"/>
      <c r="AD27" s="461"/>
      <c r="AE27" s="461"/>
      <c r="AF27" s="461"/>
      <c r="AG27" s="461"/>
      <c r="AH27" s="461"/>
      <c r="AI27" s="461"/>
      <c r="AJ27" s="461"/>
      <c r="AK27" s="461"/>
      <c r="AL27" s="461"/>
      <c r="AM27" s="461"/>
      <c r="AN27" s="461"/>
      <c r="AO27" s="461"/>
      <c r="AP27" s="461"/>
      <c r="AQ27" s="458"/>
      <c r="AR27" s="459"/>
      <c r="AY27" s="427"/>
      <c r="AZ27" s="427"/>
      <c r="BA27" s="427"/>
      <c r="BB27" s="427"/>
      <c r="BD27" s="427"/>
      <c r="BE27" s="427"/>
    </row>
    <row r="28" spans="4:57" ht="6.75" customHeight="1" x14ac:dyDescent="0.3"/>
    <row r="29" spans="4:57" ht="12" customHeight="1" x14ac:dyDescent="0.3">
      <c r="D29" s="442"/>
      <c r="E29" s="443"/>
      <c r="F29" s="460" t="s">
        <v>49</v>
      </c>
      <c r="G29" s="460"/>
      <c r="H29" s="460"/>
      <c r="I29" s="460"/>
      <c r="J29" s="460"/>
      <c r="K29" s="460"/>
      <c r="L29" s="460"/>
      <c r="M29" s="460"/>
      <c r="N29" s="460"/>
      <c r="O29" s="460"/>
      <c r="P29" s="460"/>
      <c r="Q29" s="460"/>
      <c r="R29" s="460"/>
      <c r="S29" s="460"/>
      <c r="T29" s="460"/>
      <c r="U29" s="456"/>
      <c r="V29" s="457"/>
      <c r="AY29" s="427" t="e">
        <f>VLOOKUP(U29,Liste!$A:$B,2,FALSE)</f>
        <v>#N/A</v>
      </c>
      <c r="AZ29" s="427"/>
      <c r="BA29" s="427" t="e">
        <f>VLOOKUP(AQ29,Liste!$A:$B,2,FALSE)</f>
        <v>#N/A</v>
      </c>
      <c r="BB29" s="427"/>
      <c r="BD29" s="427"/>
      <c r="BE29" s="427"/>
    </row>
    <row r="30" spans="4:57" ht="12" customHeight="1" x14ac:dyDescent="0.3">
      <c r="D30" s="444"/>
      <c r="E30" s="445"/>
      <c r="F30" s="461"/>
      <c r="G30" s="461"/>
      <c r="H30" s="461"/>
      <c r="I30" s="461"/>
      <c r="J30" s="461"/>
      <c r="K30" s="461"/>
      <c r="L30" s="461"/>
      <c r="M30" s="461"/>
      <c r="N30" s="461"/>
      <c r="O30" s="461"/>
      <c r="P30" s="461"/>
      <c r="Q30" s="461"/>
      <c r="R30" s="461"/>
      <c r="S30" s="461"/>
      <c r="T30" s="461"/>
      <c r="U30" s="458"/>
      <c r="V30" s="459"/>
      <c r="AY30" s="427"/>
      <c r="AZ30" s="427"/>
      <c r="BA30" s="427"/>
      <c r="BB30" s="427"/>
      <c r="BD30" s="427"/>
      <c r="BE30" s="427"/>
    </row>
    <row r="31" spans="4:57" ht="6.75" customHeight="1" x14ac:dyDescent="0.3"/>
    <row r="32" spans="4:57" ht="12" customHeight="1" x14ac:dyDescent="0.3">
      <c r="D32" s="442"/>
      <c r="E32" s="443"/>
      <c r="F32" s="460" t="s">
        <v>48</v>
      </c>
      <c r="G32" s="460"/>
      <c r="H32" s="460"/>
      <c r="I32" s="460"/>
      <c r="J32" s="460"/>
      <c r="K32" s="460"/>
      <c r="L32" s="460"/>
      <c r="M32" s="460"/>
      <c r="N32" s="460"/>
      <c r="O32" s="460"/>
      <c r="P32" s="460"/>
      <c r="Q32" s="460"/>
      <c r="R32" s="460"/>
      <c r="S32" s="460"/>
      <c r="T32" s="460"/>
      <c r="U32" s="456"/>
      <c r="V32" s="457"/>
      <c r="Z32" s="442"/>
      <c r="AA32" s="443"/>
      <c r="AB32" s="301" t="s">
        <v>747</v>
      </c>
      <c r="AC32" s="301"/>
      <c r="AD32" s="301"/>
      <c r="AE32" s="301"/>
      <c r="AF32" s="301"/>
      <c r="AG32" s="301"/>
      <c r="AH32" s="462"/>
      <c r="AI32" s="460"/>
      <c r="AJ32" s="460"/>
      <c r="AK32" s="460"/>
      <c r="AL32" s="460"/>
      <c r="AM32" s="460"/>
      <c r="AN32" s="460"/>
      <c r="AO32" s="460"/>
      <c r="AP32" s="460"/>
      <c r="AQ32" s="460"/>
      <c r="AR32" s="463"/>
      <c r="AY32" s="427" t="e">
        <f>VLOOKUP(U32,Liste!$A:$B,2,FALSE)</f>
        <v>#N/A</v>
      </c>
      <c r="AZ32" s="427"/>
      <c r="BA32" s="427" t="e">
        <f>VLOOKUP(AQ32,Liste!$A:$B,2,FALSE)</f>
        <v>#N/A</v>
      </c>
      <c r="BB32" s="427"/>
      <c r="BD32" s="427">
        <f>IF(AH32=0,0,1)</f>
        <v>0</v>
      </c>
      <c r="BE32" s="427"/>
    </row>
    <row r="33" spans="1:57" ht="12" customHeight="1" x14ac:dyDescent="0.3">
      <c r="D33" s="444"/>
      <c r="E33" s="445"/>
      <c r="F33" s="461"/>
      <c r="G33" s="461"/>
      <c r="H33" s="461"/>
      <c r="I33" s="461"/>
      <c r="J33" s="461"/>
      <c r="K33" s="461"/>
      <c r="L33" s="461"/>
      <c r="M33" s="461"/>
      <c r="N33" s="461"/>
      <c r="O33" s="461"/>
      <c r="P33" s="461"/>
      <c r="Q33" s="461"/>
      <c r="R33" s="461"/>
      <c r="S33" s="461"/>
      <c r="T33" s="461"/>
      <c r="U33" s="458"/>
      <c r="V33" s="459"/>
      <c r="Z33" s="444"/>
      <c r="AA33" s="445"/>
      <c r="AB33" s="304"/>
      <c r="AC33" s="304"/>
      <c r="AD33" s="304"/>
      <c r="AE33" s="304"/>
      <c r="AF33" s="304"/>
      <c r="AG33" s="304"/>
      <c r="AH33" s="464"/>
      <c r="AI33" s="461"/>
      <c r="AJ33" s="461"/>
      <c r="AK33" s="461"/>
      <c r="AL33" s="461"/>
      <c r="AM33" s="461"/>
      <c r="AN33" s="461"/>
      <c r="AO33" s="461"/>
      <c r="AP33" s="461"/>
      <c r="AQ33" s="461"/>
      <c r="AR33" s="465"/>
      <c r="AY33" s="427"/>
      <c r="AZ33" s="427"/>
      <c r="BA33" s="427"/>
      <c r="BB33" s="427"/>
      <c r="BD33" s="427"/>
      <c r="BE33" s="427"/>
    </row>
    <row r="34" spans="1:57" ht="6.75" customHeight="1" x14ac:dyDescent="0.3"/>
    <row r="35" spans="1:57" ht="12" customHeight="1" x14ac:dyDescent="0.3">
      <c r="D35" s="196"/>
      <c r="E35" s="196"/>
      <c r="F35" s="447"/>
      <c r="G35" s="447"/>
      <c r="H35" s="447"/>
      <c r="I35" s="447"/>
      <c r="J35" s="447"/>
      <c r="K35" s="447"/>
      <c r="L35" s="447"/>
      <c r="M35" s="447"/>
      <c r="N35" s="447"/>
      <c r="O35" s="447"/>
      <c r="P35" s="447"/>
      <c r="Q35" s="447"/>
      <c r="R35" s="447"/>
      <c r="S35" s="447"/>
      <c r="T35" s="447"/>
      <c r="U35" s="402"/>
      <c r="V35" s="402"/>
      <c r="Z35" s="196"/>
      <c r="AA35" s="196"/>
      <c r="AQ35" s="446"/>
      <c r="AR35" s="446"/>
      <c r="AY35" s="427"/>
      <c r="AZ35" s="427"/>
      <c r="BA35" s="427" t="e">
        <f>VLOOKUP(AQ35,Liste!$A:$B,2,FALSE)</f>
        <v>#N/A</v>
      </c>
      <c r="BB35" s="427"/>
    </row>
    <row r="36" spans="1:57" ht="12" customHeight="1" x14ac:dyDescent="0.3">
      <c r="D36" s="196"/>
      <c r="E36" s="196"/>
      <c r="F36" s="447"/>
      <c r="G36" s="447"/>
      <c r="H36" s="447"/>
      <c r="I36" s="447"/>
      <c r="J36" s="447"/>
      <c r="K36" s="447"/>
      <c r="L36" s="447"/>
      <c r="M36" s="447"/>
      <c r="N36" s="447"/>
      <c r="O36" s="447"/>
      <c r="P36" s="447"/>
      <c r="Q36" s="447"/>
      <c r="R36" s="447"/>
      <c r="S36" s="447"/>
      <c r="T36" s="447"/>
      <c r="U36" s="402"/>
      <c r="V36" s="402"/>
      <c r="Z36" s="196"/>
      <c r="AA36" s="196"/>
      <c r="AQ36" s="446"/>
      <c r="AR36" s="446"/>
      <c r="AY36" s="427"/>
      <c r="AZ36" s="427"/>
      <c r="BA36" s="427"/>
      <c r="BB36" s="427"/>
    </row>
    <row r="37" spans="1:57" ht="6.75" customHeight="1" x14ac:dyDescent="0.3"/>
    <row r="38" spans="1:57" ht="12" customHeight="1" x14ac:dyDescent="0.3">
      <c r="D38" s="196"/>
      <c r="E38" s="196"/>
      <c r="F38" s="447"/>
      <c r="G38" s="447"/>
      <c r="H38" s="447"/>
      <c r="I38" s="447"/>
      <c r="J38" s="447"/>
      <c r="K38" s="447"/>
      <c r="L38" s="447"/>
      <c r="M38" s="447"/>
      <c r="N38" s="447"/>
      <c r="O38" s="447"/>
      <c r="P38" s="447"/>
      <c r="Q38" s="447"/>
      <c r="R38" s="447"/>
      <c r="S38" s="447"/>
      <c r="T38" s="447"/>
      <c r="U38" s="402"/>
      <c r="V38" s="402"/>
      <c r="Z38" s="196"/>
      <c r="AA38" s="196"/>
      <c r="AQ38" s="446"/>
      <c r="AR38" s="446"/>
      <c r="AY38" s="427"/>
      <c r="AZ38" s="427"/>
      <c r="BA38" s="427" t="e">
        <f>VLOOKUP(AQ38,Liste!$A:$B,2,FALSE)</f>
        <v>#N/A</v>
      </c>
      <c r="BB38" s="427"/>
    </row>
    <row r="39" spans="1:57" ht="12" customHeight="1" x14ac:dyDescent="0.3">
      <c r="D39" s="196"/>
      <c r="E39" s="196"/>
      <c r="F39" s="447"/>
      <c r="G39" s="447"/>
      <c r="H39" s="447"/>
      <c r="I39" s="447"/>
      <c r="J39" s="447"/>
      <c r="K39" s="447"/>
      <c r="L39" s="447"/>
      <c r="M39" s="447"/>
      <c r="N39" s="447"/>
      <c r="O39" s="447"/>
      <c r="P39" s="447"/>
      <c r="Q39" s="447"/>
      <c r="R39" s="447"/>
      <c r="S39" s="447"/>
      <c r="T39" s="447"/>
      <c r="U39" s="402"/>
      <c r="V39" s="402"/>
      <c r="Z39" s="196"/>
      <c r="AA39" s="196"/>
      <c r="AQ39" s="446"/>
      <c r="AR39" s="446"/>
      <c r="AY39" s="427"/>
      <c r="AZ39" s="427"/>
      <c r="BA39" s="427"/>
      <c r="BB39" s="427"/>
    </row>
    <row r="41" spans="1:57" ht="12" customHeight="1" x14ac:dyDescent="0.3">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row>
    <row r="43" spans="1:57" ht="12" customHeight="1" x14ac:dyDescent="0.3">
      <c r="A43" s="284" t="s">
        <v>101</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row>
    <row r="44" spans="1:57" ht="12" customHeight="1" x14ac:dyDescent="0.3">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row>
    <row r="45" spans="1:57" ht="12" customHeight="1" thickBot="1" x14ac:dyDescent="0.3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row>
    <row r="46" spans="1:57" ht="12" customHeight="1" thickTop="1" x14ac:dyDescent="0.3">
      <c r="A46" s="196"/>
      <c r="B46" s="196"/>
      <c r="C46" s="196"/>
      <c r="D46" s="207">
        <f>D1</f>
        <v>0</v>
      </c>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428" t="s">
        <v>135</v>
      </c>
      <c r="AO46" s="429"/>
      <c r="AP46" s="429"/>
      <c r="AQ46" s="429"/>
      <c r="AR46" s="429"/>
      <c r="AS46" s="429"/>
      <c r="AT46" s="429"/>
      <c r="AU46" s="429"/>
      <c r="AV46" s="430"/>
    </row>
    <row r="47" spans="1:57" ht="12" customHeight="1" x14ac:dyDescent="0.3">
      <c r="A47" s="196"/>
      <c r="B47" s="196"/>
      <c r="C47" s="196"/>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431"/>
      <c r="AO47" s="202"/>
      <c r="AP47" s="202"/>
      <c r="AQ47" s="202"/>
      <c r="AR47" s="202"/>
      <c r="AS47" s="202"/>
      <c r="AT47" s="202"/>
      <c r="AU47" s="202"/>
      <c r="AV47" s="432"/>
    </row>
    <row r="48" spans="1:57" ht="12" customHeight="1" thickBot="1" x14ac:dyDescent="0.35">
      <c r="A48" s="196"/>
      <c r="B48" s="196"/>
      <c r="C48" s="196"/>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433"/>
      <c r="AO48" s="434"/>
      <c r="AP48" s="434"/>
      <c r="AQ48" s="434"/>
      <c r="AR48" s="434"/>
      <c r="AS48" s="434"/>
      <c r="AT48" s="434"/>
      <c r="AU48" s="434"/>
      <c r="AV48" s="435"/>
    </row>
    <row r="49" spans="3:56" ht="12" customHeight="1" thickTop="1" x14ac:dyDescent="0.3"/>
    <row r="50" spans="3:56" ht="12" customHeight="1" thickBot="1" x14ac:dyDescent="0.35"/>
    <row r="51" spans="3:56" ht="16.5" customHeight="1" x14ac:dyDescent="0.3">
      <c r="D51" s="207" t="s">
        <v>102</v>
      </c>
      <c r="E51" s="207"/>
      <c r="F51" s="207"/>
      <c r="G51" s="207"/>
      <c r="H51" s="207"/>
      <c r="I51" s="207"/>
      <c r="J51" s="207"/>
      <c r="K51" s="207"/>
      <c r="L51" s="207"/>
      <c r="M51" s="207"/>
      <c r="N51" s="207"/>
      <c r="O51" s="207"/>
      <c r="P51" s="207"/>
      <c r="Q51" s="9"/>
      <c r="R51" s="9"/>
      <c r="S51" s="436" t="s">
        <v>23</v>
      </c>
      <c r="T51" s="437"/>
      <c r="U51" s="437"/>
      <c r="V51" s="437"/>
      <c r="W51" s="437"/>
      <c r="X51" s="438"/>
      <c r="Y51" s="9"/>
      <c r="Z51" s="402"/>
      <c r="AA51" s="402"/>
      <c r="AB51" s="9"/>
      <c r="AC51" s="436" t="s">
        <v>103</v>
      </c>
      <c r="AD51" s="437"/>
      <c r="AE51" s="437"/>
      <c r="AF51" s="437"/>
      <c r="AG51" s="437"/>
      <c r="AH51" s="438"/>
      <c r="AI51" s="9"/>
      <c r="AJ51" s="402"/>
      <c r="AK51" s="402"/>
      <c r="AL51" s="9"/>
      <c r="AM51" s="436" t="s">
        <v>25</v>
      </c>
      <c r="AN51" s="437"/>
      <c r="AO51" s="437"/>
      <c r="AP51" s="437"/>
      <c r="AQ51" s="437"/>
      <c r="AR51" s="438"/>
      <c r="AS51" s="9"/>
      <c r="AT51" s="402"/>
      <c r="AU51" s="402"/>
      <c r="AX51" s="427" t="e">
        <f>VLOOKUP(Z51,Liste!$A:$B,2,FALSE)</f>
        <v>#N/A</v>
      </c>
      <c r="AY51" s="427"/>
      <c r="AZ51" s="427" t="e">
        <f>VLOOKUP(AJ51,Liste!$A:$B,2,FALSE)</f>
        <v>#N/A</v>
      </c>
      <c r="BA51" s="427"/>
      <c r="BB51" s="427" t="e">
        <f>VLOOKUP(AT51,Liste!$A:$B,2,FALSE)</f>
        <v>#N/A</v>
      </c>
      <c r="BC51" s="427"/>
      <c r="BD51" s="93"/>
    </row>
    <row r="52" spans="3:56" ht="16.5" customHeight="1" thickBot="1" x14ac:dyDescent="0.35">
      <c r="D52" s="207"/>
      <c r="E52" s="207"/>
      <c r="F52" s="207"/>
      <c r="G52" s="207"/>
      <c r="H52" s="207"/>
      <c r="I52" s="207"/>
      <c r="J52" s="207"/>
      <c r="K52" s="207"/>
      <c r="L52" s="207"/>
      <c r="M52" s="207"/>
      <c r="N52" s="207"/>
      <c r="O52" s="207"/>
      <c r="P52" s="207"/>
      <c r="Q52" s="9"/>
      <c r="R52" s="9"/>
      <c r="S52" s="439"/>
      <c r="T52" s="440"/>
      <c r="U52" s="440"/>
      <c r="V52" s="440"/>
      <c r="W52" s="440"/>
      <c r="X52" s="441"/>
      <c r="Y52" s="9"/>
      <c r="Z52" s="402"/>
      <c r="AA52" s="402"/>
      <c r="AB52" s="9"/>
      <c r="AC52" s="439"/>
      <c r="AD52" s="440"/>
      <c r="AE52" s="440"/>
      <c r="AF52" s="440"/>
      <c r="AG52" s="440"/>
      <c r="AH52" s="441"/>
      <c r="AI52" s="9"/>
      <c r="AJ52" s="402"/>
      <c r="AK52" s="402"/>
      <c r="AL52" s="9"/>
      <c r="AM52" s="439"/>
      <c r="AN52" s="440"/>
      <c r="AO52" s="440"/>
      <c r="AP52" s="440"/>
      <c r="AQ52" s="440"/>
      <c r="AR52" s="441"/>
      <c r="AS52" s="9"/>
      <c r="AT52" s="402"/>
      <c r="AU52" s="402"/>
      <c r="AX52" s="427"/>
      <c r="AY52" s="427"/>
      <c r="AZ52" s="427"/>
      <c r="BA52" s="427"/>
      <c r="BB52" s="427"/>
      <c r="BC52" s="427"/>
      <c r="BD52" s="93"/>
    </row>
    <row r="54" spans="3:56" ht="12" customHeight="1" x14ac:dyDescent="0.3">
      <c r="D54" s="207" t="s">
        <v>829</v>
      </c>
      <c r="E54" s="207"/>
      <c r="F54" s="207"/>
      <c r="G54" s="207"/>
      <c r="H54" s="207"/>
      <c r="I54" s="207"/>
      <c r="J54" s="207"/>
      <c r="K54" s="207"/>
      <c r="L54" s="207"/>
      <c r="M54" s="207"/>
      <c r="N54" s="207"/>
      <c r="O54" s="207"/>
      <c r="P54" s="207"/>
      <c r="Q54" s="207"/>
      <c r="R54" s="207"/>
      <c r="S54" s="207"/>
      <c r="T54" s="207"/>
      <c r="U54" s="207"/>
      <c r="V54" s="207"/>
      <c r="W54" s="207"/>
      <c r="X54" s="207"/>
      <c r="Y54" s="9"/>
      <c r="Z54" s="402"/>
      <c r="AA54" s="402"/>
      <c r="AB54" s="9"/>
      <c r="AC54" s="9"/>
      <c r="AD54" s="9"/>
      <c r="AE54" s="9"/>
      <c r="AF54" s="9"/>
      <c r="AG54" s="9"/>
      <c r="AH54" s="9"/>
      <c r="AI54" s="9"/>
      <c r="AJ54" s="9"/>
      <c r="AK54" s="9"/>
      <c r="AL54" s="9"/>
      <c r="AM54" s="9"/>
      <c r="AN54" s="9"/>
      <c r="AO54" s="9"/>
      <c r="AP54" s="9"/>
      <c r="AQ54" s="9"/>
      <c r="AR54" s="9"/>
      <c r="AS54" s="9"/>
      <c r="AT54" s="9"/>
      <c r="AU54" s="9"/>
      <c r="AV54" s="9"/>
      <c r="AW54" s="93"/>
      <c r="AX54" s="93"/>
      <c r="AY54" s="93"/>
      <c r="AZ54" s="93"/>
      <c r="BA54" s="93"/>
      <c r="BB54" s="93"/>
      <c r="BC54" s="93"/>
      <c r="BD54" s="93"/>
    </row>
    <row r="55" spans="3:56" ht="12" customHeight="1" x14ac:dyDescent="0.3">
      <c r="D55" s="207"/>
      <c r="E55" s="207"/>
      <c r="F55" s="207"/>
      <c r="G55" s="207"/>
      <c r="H55" s="207"/>
      <c r="I55" s="207"/>
      <c r="J55" s="207"/>
      <c r="K55" s="207"/>
      <c r="L55" s="207"/>
      <c r="M55" s="207"/>
      <c r="N55" s="207"/>
      <c r="O55" s="207"/>
      <c r="P55" s="207"/>
      <c r="Q55" s="207"/>
      <c r="R55" s="207"/>
      <c r="S55" s="207"/>
      <c r="T55" s="207"/>
      <c r="U55" s="207"/>
      <c r="V55" s="207"/>
      <c r="W55" s="207"/>
      <c r="X55" s="207"/>
      <c r="Y55" s="9"/>
      <c r="Z55" s="402"/>
      <c r="AA55" s="402"/>
      <c r="AB55" s="9"/>
      <c r="AC55" s="9"/>
      <c r="AD55" s="9"/>
      <c r="AE55" s="9"/>
      <c r="AF55" s="9"/>
      <c r="AG55" s="9"/>
      <c r="AH55" s="9"/>
      <c r="AI55" s="9"/>
      <c r="AJ55" s="9"/>
      <c r="AK55" s="9"/>
      <c r="AL55" s="9"/>
      <c r="AM55" s="9"/>
      <c r="AN55" s="9"/>
      <c r="AO55" s="9"/>
      <c r="AP55" s="9"/>
      <c r="AQ55" s="9"/>
      <c r="AR55" s="9"/>
      <c r="AS55" s="9"/>
      <c r="AT55" s="9"/>
      <c r="AU55" s="9"/>
      <c r="AV55" s="9"/>
      <c r="AW55" s="93"/>
      <c r="AX55" s="93"/>
      <c r="AY55" s="93"/>
      <c r="AZ55" s="93"/>
      <c r="BA55" s="93"/>
      <c r="BB55" s="93"/>
      <c r="BC55" s="93"/>
      <c r="BD55" s="93"/>
    </row>
    <row r="57" spans="3:56" ht="12" customHeight="1" x14ac:dyDescent="0.3">
      <c r="D57" s="207" t="str">
        <f>IF(Z54="Oui","Modalités générales de fonctionnement (dont participation des bénéficiaires)","Modalités générales de fonctionnement")</f>
        <v>Modalités générales de fonctionnement</v>
      </c>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93"/>
      <c r="AX57" s="93"/>
      <c r="AY57" s="93"/>
      <c r="AZ57" s="93"/>
      <c r="BA57" s="93"/>
      <c r="BB57" s="93"/>
      <c r="BC57" s="93"/>
      <c r="BD57" s="93"/>
    </row>
    <row r="58" spans="3:56" ht="12" customHeight="1" x14ac:dyDescent="0.3">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93"/>
      <c r="AX58" s="93"/>
      <c r="AY58" s="93"/>
      <c r="AZ58" s="93"/>
      <c r="BA58" s="93"/>
      <c r="BB58" s="93"/>
      <c r="BC58" s="93"/>
      <c r="BD58" s="93"/>
    </row>
    <row r="59" spans="3:56" ht="12" customHeight="1" thickBot="1" x14ac:dyDescent="0.35"/>
    <row r="60" spans="3:56" ht="12" customHeight="1" x14ac:dyDescent="0.3">
      <c r="C60" s="356"/>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8"/>
    </row>
    <row r="61" spans="3:56" ht="12" customHeight="1" x14ac:dyDescent="0.3">
      <c r="C61" s="359"/>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c r="AN61" s="360"/>
      <c r="AO61" s="360"/>
      <c r="AP61" s="360"/>
      <c r="AQ61" s="360"/>
      <c r="AR61" s="360"/>
      <c r="AS61" s="360"/>
      <c r="AT61" s="360"/>
      <c r="AU61" s="361"/>
    </row>
    <row r="62" spans="3:56" ht="12" customHeight="1" x14ac:dyDescent="0.3">
      <c r="C62" s="359"/>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c r="AS62" s="360"/>
      <c r="AT62" s="360"/>
      <c r="AU62" s="361"/>
    </row>
    <row r="63" spans="3:56" ht="12" customHeight="1" x14ac:dyDescent="0.3">
      <c r="C63" s="359"/>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c r="AN63" s="360"/>
      <c r="AO63" s="360"/>
      <c r="AP63" s="360"/>
      <c r="AQ63" s="360"/>
      <c r="AR63" s="360"/>
      <c r="AS63" s="360"/>
      <c r="AT63" s="360"/>
      <c r="AU63" s="361"/>
    </row>
    <row r="64" spans="3:56" ht="12" customHeight="1" x14ac:dyDescent="0.3">
      <c r="C64" s="359"/>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1"/>
    </row>
    <row r="65" spans="3:47" ht="12" customHeight="1" x14ac:dyDescent="0.3">
      <c r="C65" s="359"/>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1"/>
    </row>
    <row r="66" spans="3:47" ht="12" customHeight="1" x14ac:dyDescent="0.3">
      <c r="C66" s="359"/>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1"/>
    </row>
    <row r="67" spans="3:47" ht="12" customHeight="1" x14ac:dyDescent="0.3">
      <c r="C67" s="359"/>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1"/>
    </row>
    <row r="68" spans="3:47" ht="12" customHeight="1" x14ac:dyDescent="0.3">
      <c r="C68" s="359"/>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c r="AN68" s="360"/>
      <c r="AO68" s="360"/>
      <c r="AP68" s="360"/>
      <c r="AQ68" s="360"/>
      <c r="AR68" s="360"/>
      <c r="AS68" s="360"/>
      <c r="AT68" s="360"/>
      <c r="AU68" s="361"/>
    </row>
    <row r="69" spans="3:47" ht="12" customHeight="1" x14ac:dyDescent="0.3">
      <c r="C69" s="359"/>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1"/>
    </row>
    <row r="70" spans="3:47" ht="12" customHeight="1" x14ac:dyDescent="0.3">
      <c r="C70" s="359"/>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1"/>
    </row>
    <row r="71" spans="3:47" ht="12" customHeight="1" x14ac:dyDescent="0.3">
      <c r="C71" s="359"/>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1"/>
    </row>
    <row r="72" spans="3:47" ht="12" customHeight="1" x14ac:dyDescent="0.3">
      <c r="C72" s="359"/>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1"/>
    </row>
    <row r="73" spans="3:47" ht="12" customHeight="1" x14ac:dyDescent="0.3">
      <c r="C73" s="359"/>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1"/>
    </row>
    <row r="74" spans="3:47" ht="12" customHeight="1" x14ac:dyDescent="0.3">
      <c r="C74" s="359"/>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1"/>
    </row>
    <row r="75" spans="3:47" ht="12" customHeight="1" x14ac:dyDescent="0.3">
      <c r="C75" s="359"/>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1"/>
    </row>
    <row r="76" spans="3:47" ht="12" customHeight="1" x14ac:dyDescent="0.3">
      <c r="C76" s="359"/>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c r="AN76" s="360"/>
      <c r="AO76" s="360"/>
      <c r="AP76" s="360"/>
      <c r="AQ76" s="360"/>
      <c r="AR76" s="360"/>
      <c r="AS76" s="360"/>
      <c r="AT76" s="360"/>
      <c r="AU76" s="361"/>
    </row>
    <row r="77" spans="3:47" ht="12" customHeight="1" x14ac:dyDescent="0.3">
      <c r="C77" s="359"/>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1"/>
    </row>
    <row r="78" spans="3:47" ht="12" customHeight="1" x14ac:dyDescent="0.3">
      <c r="C78" s="359"/>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c r="AN78" s="360"/>
      <c r="AO78" s="360"/>
      <c r="AP78" s="360"/>
      <c r="AQ78" s="360"/>
      <c r="AR78" s="360"/>
      <c r="AS78" s="360"/>
      <c r="AT78" s="360"/>
      <c r="AU78" s="361"/>
    </row>
    <row r="79" spans="3:47" ht="12" customHeight="1" x14ac:dyDescent="0.3">
      <c r="C79" s="359"/>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c r="AN79" s="360"/>
      <c r="AO79" s="360"/>
      <c r="AP79" s="360"/>
      <c r="AQ79" s="360"/>
      <c r="AR79" s="360"/>
      <c r="AS79" s="360"/>
      <c r="AT79" s="360"/>
      <c r="AU79" s="361"/>
    </row>
    <row r="80" spans="3:47" ht="12" customHeight="1" x14ac:dyDescent="0.3">
      <c r="C80" s="359"/>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1"/>
    </row>
    <row r="81" spans="1:57" ht="12" customHeight="1" thickBot="1" x14ac:dyDescent="0.35">
      <c r="C81" s="362"/>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4"/>
    </row>
    <row r="82" spans="1:57" ht="12" customHeight="1" x14ac:dyDescent="0.3">
      <c r="A82" s="284" t="s">
        <v>110</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row>
    <row r="83" spans="1:57" ht="12" customHeight="1" thickBot="1" x14ac:dyDescent="0.35"/>
    <row r="84" spans="1:57" ht="12" customHeight="1" thickTop="1" x14ac:dyDescent="0.3">
      <c r="A84" s="196"/>
      <c r="B84" s="196"/>
      <c r="C84" s="196"/>
      <c r="D84" s="207">
        <f>D1</f>
        <v>0</v>
      </c>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428" t="s">
        <v>135</v>
      </c>
      <c r="AO84" s="429"/>
      <c r="AP84" s="429"/>
      <c r="AQ84" s="429"/>
      <c r="AR84" s="429"/>
      <c r="AS84" s="429"/>
      <c r="AT84" s="429"/>
      <c r="AU84" s="429"/>
      <c r="AV84" s="430"/>
    </row>
    <row r="85" spans="1:57" ht="12" customHeight="1" x14ac:dyDescent="0.3">
      <c r="A85" s="196"/>
      <c r="B85" s="196"/>
      <c r="C85" s="196"/>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431"/>
      <c r="AO85" s="202"/>
      <c r="AP85" s="202"/>
      <c r="AQ85" s="202"/>
      <c r="AR85" s="202"/>
      <c r="AS85" s="202"/>
      <c r="AT85" s="202"/>
      <c r="AU85" s="202"/>
      <c r="AV85" s="432"/>
    </row>
    <row r="86" spans="1:57" ht="12" customHeight="1" thickBot="1" x14ac:dyDescent="0.35">
      <c r="A86" s="196"/>
      <c r="B86" s="196"/>
      <c r="C86" s="196"/>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433"/>
      <c r="AO86" s="434"/>
      <c r="AP86" s="434"/>
      <c r="AQ86" s="434"/>
      <c r="AR86" s="434"/>
      <c r="AS86" s="434"/>
      <c r="AT86" s="434"/>
      <c r="AU86" s="434"/>
      <c r="AV86" s="435"/>
    </row>
    <row r="87" spans="1:57" ht="16.5" customHeight="1" thickTop="1" x14ac:dyDescent="0.3">
      <c r="D87" s="207" t="s">
        <v>52</v>
      </c>
      <c r="E87" s="207"/>
      <c r="F87" s="207"/>
      <c r="G87" s="207"/>
      <c r="H87" s="207"/>
      <c r="I87" s="207"/>
      <c r="J87" s="207"/>
      <c r="K87" s="207"/>
      <c r="L87" s="207"/>
      <c r="M87" s="207"/>
      <c r="N87" s="207"/>
      <c r="O87" s="207"/>
      <c r="P87" s="207"/>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3"/>
      <c r="AX87" s="93"/>
      <c r="AY87" s="93"/>
      <c r="AZ87" s="93"/>
      <c r="BA87" s="93"/>
      <c r="BB87" s="93"/>
      <c r="BC87" s="93"/>
      <c r="BD87" s="93"/>
      <c r="BE87" s="93"/>
    </row>
    <row r="88" spans="1:57" ht="16.5" customHeight="1" thickTop="1" thickBot="1" x14ac:dyDescent="0.35">
      <c r="D88" s="207"/>
      <c r="E88" s="207"/>
      <c r="F88" s="207"/>
      <c r="G88" s="207"/>
      <c r="H88" s="207"/>
      <c r="I88" s="207"/>
      <c r="J88" s="207"/>
      <c r="K88" s="207"/>
      <c r="L88" s="207"/>
      <c r="M88" s="207"/>
      <c r="N88" s="207"/>
      <c r="O88" s="207"/>
      <c r="P88" s="207"/>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3"/>
      <c r="AX88" s="93"/>
      <c r="AY88" s="93"/>
      <c r="AZ88" s="93"/>
      <c r="BA88" s="93"/>
      <c r="BB88" s="93"/>
      <c r="BC88" s="93"/>
      <c r="BD88" s="93"/>
      <c r="BE88" s="93"/>
    </row>
    <row r="89" spans="1:57" ht="10.95" customHeight="1" x14ac:dyDescent="0.3">
      <c r="C89" s="373"/>
      <c r="D89" s="448"/>
      <c r="E89" s="448"/>
      <c r="F89" s="448"/>
      <c r="G89" s="448"/>
      <c r="H89" s="448"/>
      <c r="I89" s="448"/>
      <c r="J89" s="448"/>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9"/>
    </row>
    <row r="90" spans="1:57" ht="10.95" customHeight="1" x14ac:dyDescent="0.3">
      <c r="C90" s="450"/>
      <c r="D90" s="451"/>
      <c r="E90" s="451"/>
      <c r="F90" s="451"/>
      <c r="G90" s="451"/>
      <c r="H90" s="451"/>
      <c r="I90" s="451"/>
      <c r="J90" s="451"/>
      <c r="K90" s="451"/>
      <c r="L90" s="451"/>
      <c r="M90" s="451"/>
      <c r="N90" s="451"/>
      <c r="O90" s="451"/>
      <c r="P90" s="451"/>
      <c r="Q90" s="451"/>
      <c r="R90" s="451"/>
      <c r="S90" s="451"/>
      <c r="T90" s="451"/>
      <c r="U90" s="451"/>
      <c r="V90" s="451"/>
      <c r="W90" s="451"/>
      <c r="X90" s="451"/>
      <c r="Y90" s="451"/>
      <c r="Z90" s="451"/>
      <c r="AA90" s="451"/>
      <c r="AB90" s="451"/>
      <c r="AC90" s="451"/>
      <c r="AD90" s="451"/>
      <c r="AE90" s="451"/>
      <c r="AF90" s="451"/>
      <c r="AG90" s="451"/>
      <c r="AH90" s="451"/>
      <c r="AI90" s="451"/>
      <c r="AJ90" s="451"/>
      <c r="AK90" s="451"/>
      <c r="AL90" s="451"/>
      <c r="AM90" s="451"/>
      <c r="AN90" s="451"/>
      <c r="AO90" s="451"/>
      <c r="AP90" s="451"/>
      <c r="AQ90" s="451"/>
      <c r="AR90" s="451"/>
      <c r="AS90" s="451"/>
      <c r="AT90" s="451"/>
      <c r="AU90" s="452"/>
    </row>
    <row r="91" spans="1:57" ht="10.95" customHeight="1" x14ac:dyDescent="0.3">
      <c r="C91" s="450"/>
      <c r="D91" s="451"/>
      <c r="E91" s="451"/>
      <c r="F91" s="451"/>
      <c r="G91" s="451"/>
      <c r="H91" s="451"/>
      <c r="I91" s="451"/>
      <c r="J91" s="451"/>
      <c r="K91" s="451"/>
      <c r="L91" s="451"/>
      <c r="M91" s="451"/>
      <c r="N91" s="451"/>
      <c r="O91" s="451"/>
      <c r="P91" s="451"/>
      <c r="Q91" s="451"/>
      <c r="R91" s="451"/>
      <c r="S91" s="451"/>
      <c r="T91" s="451"/>
      <c r="U91" s="451"/>
      <c r="V91" s="451"/>
      <c r="W91" s="451"/>
      <c r="X91" s="451"/>
      <c r="Y91" s="451"/>
      <c r="Z91" s="451"/>
      <c r="AA91" s="451"/>
      <c r="AB91" s="451"/>
      <c r="AC91" s="451"/>
      <c r="AD91" s="451"/>
      <c r="AE91" s="451"/>
      <c r="AF91" s="451"/>
      <c r="AG91" s="451"/>
      <c r="AH91" s="451"/>
      <c r="AI91" s="451"/>
      <c r="AJ91" s="451"/>
      <c r="AK91" s="451"/>
      <c r="AL91" s="451"/>
      <c r="AM91" s="451"/>
      <c r="AN91" s="451"/>
      <c r="AO91" s="451"/>
      <c r="AP91" s="451"/>
      <c r="AQ91" s="451"/>
      <c r="AR91" s="451"/>
      <c r="AS91" s="451"/>
      <c r="AT91" s="451"/>
      <c r="AU91" s="452"/>
    </row>
    <row r="92" spans="1:57" ht="10.95" customHeight="1" x14ac:dyDescent="0.3">
      <c r="C92" s="450"/>
      <c r="D92" s="451"/>
      <c r="E92" s="451"/>
      <c r="F92" s="451"/>
      <c r="G92" s="451"/>
      <c r="H92" s="451"/>
      <c r="I92" s="451"/>
      <c r="J92" s="451"/>
      <c r="K92" s="451"/>
      <c r="L92" s="451"/>
      <c r="M92" s="451"/>
      <c r="N92" s="451"/>
      <c r="O92" s="451"/>
      <c r="P92" s="451"/>
      <c r="Q92" s="451"/>
      <c r="R92" s="451"/>
      <c r="S92" s="451"/>
      <c r="T92" s="451"/>
      <c r="U92" s="451"/>
      <c r="V92" s="451"/>
      <c r="W92" s="451"/>
      <c r="X92" s="451"/>
      <c r="Y92" s="451"/>
      <c r="Z92" s="451"/>
      <c r="AA92" s="451"/>
      <c r="AB92" s="451"/>
      <c r="AC92" s="451"/>
      <c r="AD92" s="451"/>
      <c r="AE92" s="451"/>
      <c r="AF92" s="451"/>
      <c r="AG92" s="451"/>
      <c r="AH92" s="451"/>
      <c r="AI92" s="451"/>
      <c r="AJ92" s="451"/>
      <c r="AK92" s="451"/>
      <c r="AL92" s="451"/>
      <c r="AM92" s="451"/>
      <c r="AN92" s="451"/>
      <c r="AO92" s="451"/>
      <c r="AP92" s="451"/>
      <c r="AQ92" s="451"/>
      <c r="AR92" s="451"/>
      <c r="AS92" s="451"/>
      <c r="AT92" s="451"/>
      <c r="AU92" s="452"/>
    </row>
    <row r="93" spans="1:57" ht="10.95" customHeight="1" x14ac:dyDescent="0.3">
      <c r="C93" s="450"/>
      <c r="D93" s="451"/>
      <c r="E93" s="451"/>
      <c r="F93" s="451"/>
      <c r="G93" s="451"/>
      <c r="H93" s="451"/>
      <c r="I93" s="451"/>
      <c r="J93" s="451"/>
      <c r="K93" s="451"/>
      <c r="L93" s="451"/>
      <c r="M93" s="451"/>
      <c r="N93" s="451"/>
      <c r="O93" s="451"/>
      <c r="P93" s="451"/>
      <c r="Q93" s="451"/>
      <c r="R93" s="451"/>
      <c r="S93" s="451"/>
      <c r="T93" s="451"/>
      <c r="U93" s="451"/>
      <c r="V93" s="451"/>
      <c r="W93" s="451"/>
      <c r="X93" s="451"/>
      <c r="Y93" s="451"/>
      <c r="Z93" s="451"/>
      <c r="AA93" s="451"/>
      <c r="AB93" s="451"/>
      <c r="AC93" s="451"/>
      <c r="AD93" s="451"/>
      <c r="AE93" s="451"/>
      <c r="AF93" s="451"/>
      <c r="AG93" s="451"/>
      <c r="AH93" s="451"/>
      <c r="AI93" s="451"/>
      <c r="AJ93" s="451"/>
      <c r="AK93" s="451"/>
      <c r="AL93" s="451"/>
      <c r="AM93" s="451"/>
      <c r="AN93" s="451"/>
      <c r="AO93" s="451"/>
      <c r="AP93" s="451"/>
      <c r="AQ93" s="451"/>
      <c r="AR93" s="451"/>
      <c r="AS93" s="451"/>
      <c r="AT93" s="451"/>
      <c r="AU93" s="452"/>
    </row>
    <row r="94" spans="1:57" ht="10.95" customHeight="1" x14ac:dyDescent="0.3">
      <c r="C94" s="450"/>
      <c r="D94" s="451"/>
      <c r="E94" s="451"/>
      <c r="F94" s="451"/>
      <c r="G94" s="451"/>
      <c r="H94" s="451"/>
      <c r="I94" s="451"/>
      <c r="J94" s="451"/>
      <c r="K94" s="451"/>
      <c r="L94" s="451"/>
      <c r="M94" s="451"/>
      <c r="N94" s="451"/>
      <c r="O94" s="451"/>
      <c r="P94" s="451"/>
      <c r="Q94" s="451"/>
      <c r="R94" s="451"/>
      <c r="S94" s="451"/>
      <c r="T94" s="451"/>
      <c r="U94" s="451"/>
      <c r="V94" s="451"/>
      <c r="W94" s="451"/>
      <c r="X94" s="451"/>
      <c r="Y94" s="451"/>
      <c r="Z94" s="451"/>
      <c r="AA94" s="451"/>
      <c r="AB94" s="451"/>
      <c r="AC94" s="451"/>
      <c r="AD94" s="451"/>
      <c r="AE94" s="451"/>
      <c r="AF94" s="451"/>
      <c r="AG94" s="451"/>
      <c r="AH94" s="451"/>
      <c r="AI94" s="451"/>
      <c r="AJ94" s="451"/>
      <c r="AK94" s="451"/>
      <c r="AL94" s="451"/>
      <c r="AM94" s="451"/>
      <c r="AN94" s="451"/>
      <c r="AO94" s="451"/>
      <c r="AP94" s="451"/>
      <c r="AQ94" s="451"/>
      <c r="AR94" s="451"/>
      <c r="AS94" s="451"/>
      <c r="AT94" s="451"/>
      <c r="AU94" s="452"/>
    </row>
    <row r="95" spans="1:57" ht="10.95" customHeight="1" x14ac:dyDescent="0.3">
      <c r="C95" s="450"/>
      <c r="D95" s="451"/>
      <c r="E95" s="451"/>
      <c r="F95" s="451"/>
      <c r="G95" s="451"/>
      <c r="H95" s="451"/>
      <c r="I95" s="451"/>
      <c r="J95" s="451"/>
      <c r="K95" s="451"/>
      <c r="L95" s="451"/>
      <c r="M95" s="451"/>
      <c r="N95" s="451"/>
      <c r="O95" s="451"/>
      <c r="P95" s="451"/>
      <c r="Q95" s="451"/>
      <c r="R95" s="451"/>
      <c r="S95" s="451"/>
      <c r="T95" s="451"/>
      <c r="U95" s="451"/>
      <c r="V95" s="451"/>
      <c r="W95" s="451"/>
      <c r="X95" s="451"/>
      <c r="Y95" s="451"/>
      <c r="Z95" s="451"/>
      <c r="AA95" s="451"/>
      <c r="AB95" s="451"/>
      <c r="AC95" s="451"/>
      <c r="AD95" s="451"/>
      <c r="AE95" s="451"/>
      <c r="AF95" s="451"/>
      <c r="AG95" s="451"/>
      <c r="AH95" s="451"/>
      <c r="AI95" s="451"/>
      <c r="AJ95" s="451"/>
      <c r="AK95" s="451"/>
      <c r="AL95" s="451"/>
      <c r="AM95" s="451"/>
      <c r="AN95" s="451"/>
      <c r="AO95" s="451"/>
      <c r="AP95" s="451"/>
      <c r="AQ95" s="451"/>
      <c r="AR95" s="451"/>
      <c r="AS95" s="451"/>
      <c r="AT95" s="451"/>
      <c r="AU95" s="452"/>
    </row>
    <row r="96" spans="1:57" ht="10.95" customHeight="1" x14ac:dyDescent="0.3">
      <c r="C96" s="450"/>
      <c r="D96" s="451"/>
      <c r="E96" s="451"/>
      <c r="F96" s="451"/>
      <c r="G96" s="451"/>
      <c r="H96" s="451"/>
      <c r="I96" s="451"/>
      <c r="J96" s="451"/>
      <c r="K96" s="451"/>
      <c r="L96" s="451"/>
      <c r="M96" s="451"/>
      <c r="N96" s="451"/>
      <c r="O96" s="451"/>
      <c r="P96" s="451"/>
      <c r="Q96" s="451"/>
      <c r="R96" s="451"/>
      <c r="S96" s="451"/>
      <c r="T96" s="451"/>
      <c r="U96" s="451"/>
      <c r="V96" s="451"/>
      <c r="W96" s="451"/>
      <c r="X96" s="451"/>
      <c r="Y96" s="451"/>
      <c r="Z96" s="451"/>
      <c r="AA96" s="451"/>
      <c r="AB96" s="451"/>
      <c r="AC96" s="451"/>
      <c r="AD96" s="451"/>
      <c r="AE96" s="451"/>
      <c r="AF96" s="451"/>
      <c r="AG96" s="451"/>
      <c r="AH96" s="451"/>
      <c r="AI96" s="451"/>
      <c r="AJ96" s="451"/>
      <c r="AK96" s="451"/>
      <c r="AL96" s="451"/>
      <c r="AM96" s="451"/>
      <c r="AN96" s="451"/>
      <c r="AO96" s="451"/>
      <c r="AP96" s="451"/>
      <c r="AQ96" s="451"/>
      <c r="AR96" s="451"/>
      <c r="AS96" s="451"/>
      <c r="AT96" s="451"/>
      <c r="AU96" s="452"/>
    </row>
    <row r="97" spans="3:57" ht="10.95" customHeight="1" x14ac:dyDescent="0.3">
      <c r="C97" s="450"/>
      <c r="D97" s="451"/>
      <c r="E97" s="451"/>
      <c r="F97" s="451"/>
      <c r="G97" s="451"/>
      <c r="H97" s="451"/>
      <c r="I97" s="451"/>
      <c r="J97" s="451"/>
      <c r="K97" s="451"/>
      <c r="L97" s="451"/>
      <c r="M97" s="451"/>
      <c r="N97" s="451"/>
      <c r="O97" s="451"/>
      <c r="P97" s="451"/>
      <c r="Q97" s="451"/>
      <c r="R97" s="451"/>
      <c r="S97" s="451"/>
      <c r="T97" s="451"/>
      <c r="U97" s="451"/>
      <c r="V97" s="451"/>
      <c r="W97" s="451"/>
      <c r="X97" s="451"/>
      <c r="Y97" s="451"/>
      <c r="Z97" s="451"/>
      <c r="AA97" s="451"/>
      <c r="AB97" s="451"/>
      <c r="AC97" s="451"/>
      <c r="AD97" s="451"/>
      <c r="AE97" s="451"/>
      <c r="AF97" s="451"/>
      <c r="AG97" s="451"/>
      <c r="AH97" s="451"/>
      <c r="AI97" s="451"/>
      <c r="AJ97" s="451"/>
      <c r="AK97" s="451"/>
      <c r="AL97" s="451"/>
      <c r="AM97" s="451"/>
      <c r="AN97" s="451"/>
      <c r="AO97" s="451"/>
      <c r="AP97" s="451"/>
      <c r="AQ97" s="451"/>
      <c r="AR97" s="451"/>
      <c r="AS97" s="451"/>
      <c r="AT97" s="451"/>
      <c r="AU97" s="452"/>
    </row>
    <row r="98" spans="3:57" ht="10.95" customHeight="1" x14ac:dyDescent="0.3">
      <c r="C98" s="450"/>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1"/>
      <c r="AD98" s="451"/>
      <c r="AE98" s="451"/>
      <c r="AF98" s="451"/>
      <c r="AG98" s="451"/>
      <c r="AH98" s="451"/>
      <c r="AI98" s="451"/>
      <c r="AJ98" s="451"/>
      <c r="AK98" s="451"/>
      <c r="AL98" s="451"/>
      <c r="AM98" s="451"/>
      <c r="AN98" s="451"/>
      <c r="AO98" s="451"/>
      <c r="AP98" s="451"/>
      <c r="AQ98" s="451"/>
      <c r="AR98" s="451"/>
      <c r="AS98" s="451"/>
      <c r="AT98" s="451"/>
      <c r="AU98" s="452"/>
    </row>
    <row r="99" spans="3:57" ht="10.95" customHeight="1" x14ac:dyDescent="0.3">
      <c r="C99" s="450"/>
      <c r="D99" s="451"/>
      <c r="E99" s="451"/>
      <c r="F99" s="451"/>
      <c r="G99" s="451"/>
      <c r="H99" s="451"/>
      <c r="I99" s="451"/>
      <c r="J99" s="451"/>
      <c r="K99" s="451"/>
      <c r="L99" s="451"/>
      <c r="M99" s="451"/>
      <c r="N99" s="451"/>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451"/>
      <c r="AN99" s="451"/>
      <c r="AO99" s="451"/>
      <c r="AP99" s="451"/>
      <c r="AQ99" s="451"/>
      <c r="AR99" s="451"/>
      <c r="AS99" s="451"/>
      <c r="AT99" s="451"/>
      <c r="AU99" s="452"/>
    </row>
    <row r="100" spans="3:57" ht="10.95" customHeight="1" x14ac:dyDescent="0.3">
      <c r="C100" s="450"/>
      <c r="D100" s="451"/>
      <c r="E100" s="451"/>
      <c r="F100" s="451"/>
      <c r="G100" s="451"/>
      <c r="H100" s="451"/>
      <c r="I100" s="451"/>
      <c r="J100" s="451"/>
      <c r="K100" s="451"/>
      <c r="L100" s="451"/>
      <c r="M100" s="451"/>
      <c r="N100" s="451"/>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451"/>
      <c r="AN100" s="451"/>
      <c r="AO100" s="451"/>
      <c r="AP100" s="451"/>
      <c r="AQ100" s="451"/>
      <c r="AR100" s="451"/>
      <c r="AS100" s="451"/>
      <c r="AT100" s="451"/>
      <c r="AU100" s="452"/>
    </row>
    <row r="101" spans="3:57" ht="10.95" customHeight="1" x14ac:dyDescent="0.3">
      <c r="C101" s="450"/>
      <c r="D101" s="451"/>
      <c r="E101" s="451"/>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1"/>
      <c r="AK101" s="451"/>
      <c r="AL101" s="451"/>
      <c r="AM101" s="451"/>
      <c r="AN101" s="451"/>
      <c r="AO101" s="451"/>
      <c r="AP101" s="451"/>
      <c r="AQ101" s="451"/>
      <c r="AR101" s="451"/>
      <c r="AS101" s="451"/>
      <c r="AT101" s="451"/>
      <c r="AU101" s="452"/>
    </row>
    <row r="102" spans="3:57" ht="10.95" customHeight="1" thickBot="1" x14ac:dyDescent="0.35">
      <c r="C102" s="453"/>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4"/>
      <c r="AK102" s="454"/>
      <c r="AL102" s="454"/>
      <c r="AM102" s="454"/>
      <c r="AN102" s="454"/>
      <c r="AO102" s="454"/>
      <c r="AP102" s="454"/>
      <c r="AQ102" s="454"/>
      <c r="AR102" s="454"/>
      <c r="AS102" s="454"/>
      <c r="AT102" s="454"/>
      <c r="AU102" s="455"/>
    </row>
    <row r="103" spans="3:57" ht="16.5" customHeight="1" x14ac:dyDescent="0.3">
      <c r="D103" s="207" t="s">
        <v>53</v>
      </c>
      <c r="E103" s="207"/>
      <c r="F103" s="207"/>
      <c r="G103" s="207"/>
      <c r="H103" s="207"/>
      <c r="I103" s="207"/>
      <c r="J103" s="207"/>
      <c r="K103" s="207"/>
      <c r="L103" s="207"/>
      <c r="M103" s="207"/>
      <c r="N103" s="207"/>
      <c r="O103" s="207"/>
      <c r="P103" s="207"/>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3"/>
      <c r="AX103" s="93"/>
      <c r="AY103" s="93"/>
      <c r="AZ103" s="93"/>
      <c r="BA103" s="93"/>
      <c r="BB103" s="93"/>
      <c r="BC103" s="93"/>
      <c r="BD103" s="93"/>
      <c r="BE103" s="93"/>
    </row>
    <row r="104" spans="3:57" ht="16.5" customHeight="1" thickBot="1" x14ac:dyDescent="0.35">
      <c r="D104" s="207"/>
      <c r="E104" s="207"/>
      <c r="F104" s="207"/>
      <c r="G104" s="207"/>
      <c r="H104" s="207"/>
      <c r="I104" s="207"/>
      <c r="J104" s="207"/>
      <c r="K104" s="207"/>
      <c r="L104" s="207"/>
      <c r="M104" s="207"/>
      <c r="N104" s="207"/>
      <c r="O104" s="207"/>
      <c r="P104" s="207"/>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3"/>
      <c r="AX104" s="93"/>
      <c r="AY104" s="93"/>
      <c r="AZ104" s="93"/>
      <c r="BA104" s="93"/>
      <c r="BB104" s="93"/>
      <c r="BC104" s="93"/>
      <c r="BD104" s="93"/>
      <c r="BE104" s="93"/>
    </row>
    <row r="105" spans="3:57" ht="10.95" customHeight="1" x14ac:dyDescent="0.3">
      <c r="C105" s="373"/>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9"/>
    </row>
    <row r="106" spans="3:57" ht="10.95" customHeight="1" x14ac:dyDescent="0.3">
      <c r="C106" s="450"/>
      <c r="D106" s="451"/>
      <c r="E106" s="451"/>
      <c r="F106" s="451"/>
      <c r="G106" s="451"/>
      <c r="H106" s="451"/>
      <c r="I106" s="451"/>
      <c r="J106" s="451"/>
      <c r="K106" s="451"/>
      <c r="L106" s="451"/>
      <c r="M106" s="451"/>
      <c r="N106" s="451"/>
      <c r="O106" s="451"/>
      <c r="P106" s="451"/>
      <c r="Q106" s="451"/>
      <c r="R106" s="451"/>
      <c r="S106" s="451"/>
      <c r="T106" s="451"/>
      <c r="U106" s="451"/>
      <c r="V106" s="451"/>
      <c r="W106" s="451"/>
      <c r="X106" s="451"/>
      <c r="Y106" s="451"/>
      <c r="Z106" s="451"/>
      <c r="AA106" s="451"/>
      <c r="AB106" s="451"/>
      <c r="AC106" s="451"/>
      <c r="AD106" s="451"/>
      <c r="AE106" s="451"/>
      <c r="AF106" s="451"/>
      <c r="AG106" s="451"/>
      <c r="AH106" s="451"/>
      <c r="AI106" s="451"/>
      <c r="AJ106" s="451"/>
      <c r="AK106" s="451"/>
      <c r="AL106" s="451"/>
      <c r="AM106" s="451"/>
      <c r="AN106" s="451"/>
      <c r="AO106" s="451"/>
      <c r="AP106" s="451"/>
      <c r="AQ106" s="451"/>
      <c r="AR106" s="451"/>
      <c r="AS106" s="451"/>
      <c r="AT106" s="451"/>
      <c r="AU106" s="452"/>
    </row>
    <row r="107" spans="3:57" ht="10.95" customHeight="1" x14ac:dyDescent="0.3">
      <c r="C107" s="450"/>
      <c r="D107" s="451"/>
      <c r="E107" s="451"/>
      <c r="F107" s="451"/>
      <c r="G107" s="451"/>
      <c r="H107" s="451"/>
      <c r="I107" s="451"/>
      <c r="J107" s="451"/>
      <c r="K107" s="451"/>
      <c r="L107" s="451"/>
      <c r="M107" s="451"/>
      <c r="N107" s="451"/>
      <c r="O107" s="451"/>
      <c r="P107" s="451"/>
      <c r="Q107" s="451"/>
      <c r="R107" s="451"/>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2"/>
    </row>
    <row r="108" spans="3:57" ht="10.95" customHeight="1" x14ac:dyDescent="0.3">
      <c r="C108" s="450"/>
      <c r="D108" s="451"/>
      <c r="E108" s="451"/>
      <c r="F108" s="451"/>
      <c r="G108" s="451"/>
      <c r="H108" s="451"/>
      <c r="I108" s="451"/>
      <c r="J108" s="451"/>
      <c r="K108" s="451"/>
      <c r="L108" s="451"/>
      <c r="M108" s="451"/>
      <c r="N108" s="451"/>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451"/>
      <c r="AN108" s="451"/>
      <c r="AO108" s="451"/>
      <c r="AP108" s="451"/>
      <c r="AQ108" s="451"/>
      <c r="AR108" s="451"/>
      <c r="AS108" s="451"/>
      <c r="AT108" s="451"/>
      <c r="AU108" s="452"/>
    </row>
    <row r="109" spans="3:57" ht="10.95" customHeight="1" x14ac:dyDescent="0.3">
      <c r="C109" s="450"/>
      <c r="D109" s="451"/>
      <c r="E109" s="451"/>
      <c r="F109" s="451"/>
      <c r="G109" s="451"/>
      <c r="H109" s="451"/>
      <c r="I109" s="451"/>
      <c r="J109" s="451"/>
      <c r="K109" s="451"/>
      <c r="L109" s="451"/>
      <c r="M109" s="451"/>
      <c r="N109" s="451"/>
      <c r="O109" s="451"/>
      <c r="P109" s="451"/>
      <c r="Q109" s="451"/>
      <c r="R109" s="451"/>
      <c r="S109" s="451"/>
      <c r="T109" s="451"/>
      <c r="U109" s="451"/>
      <c r="V109" s="451"/>
      <c r="W109" s="451"/>
      <c r="X109" s="451"/>
      <c r="Y109" s="451"/>
      <c r="Z109" s="451"/>
      <c r="AA109" s="451"/>
      <c r="AB109" s="451"/>
      <c r="AC109" s="451"/>
      <c r="AD109" s="451"/>
      <c r="AE109" s="451"/>
      <c r="AF109" s="451"/>
      <c r="AG109" s="451"/>
      <c r="AH109" s="451"/>
      <c r="AI109" s="451"/>
      <c r="AJ109" s="451"/>
      <c r="AK109" s="451"/>
      <c r="AL109" s="451"/>
      <c r="AM109" s="451"/>
      <c r="AN109" s="451"/>
      <c r="AO109" s="451"/>
      <c r="AP109" s="451"/>
      <c r="AQ109" s="451"/>
      <c r="AR109" s="451"/>
      <c r="AS109" s="451"/>
      <c r="AT109" s="451"/>
      <c r="AU109" s="452"/>
    </row>
    <row r="110" spans="3:57" ht="10.95" customHeight="1" x14ac:dyDescent="0.3">
      <c r="C110" s="450"/>
      <c r="D110" s="451"/>
      <c r="E110" s="451"/>
      <c r="F110" s="451"/>
      <c r="G110" s="451"/>
      <c r="H110" s="451"/>
      <c r="I110" s="451"/>
      <c r="J110" s="451"/>
      <c r="K110" s="451"/>
      <c r="L110" s="451"/>
      <c r="M110" s="451"/>
      <c r="N110" s="451"/>
      <c r="O110" s="451"/>
      <c r="P110" s="451"/>
      <c r="Q110" s="451"/>
      <c r="R110" s="451"/>
      <c r="S110" s="451"/>
      <c r="T110" s="451"/>
      <c r="U110" s="451"/>
      <c r="V110" s="451"/>
      <c r="W110" s="451"/>
      <c r="X110" s="451"/>
      <c r="Y110" s="451"/>
      <c r="Z110" s="451"/>
      <c r="AA110" s="451"/>
      <c r="AB110" s="451"/>
      <c r="AC110" s="451"/>
      <c r="AD110" s="451"/>
      <c r="AE110" s="451"/>
      <c r="AF110" s="451"/>
      <c r="AG110" s="451"/>
      <c r="AH110" s="451"/>
      <c r="AI110" s="451"/>
      <c r="AJ110" s="451"/>
      <c r="AK110" s="451"/>
      <c r="AL110" s="451"/>
      <c r="AM110" s="451"/>
      <c r="AN110" s="451"/>
      <c r="AO110" s="451"/>
      <c r="AP110" s="451"/>
      <c r="AQ110" s="451"/>
      <c r="AR110" s="451"/>
      <c r="AS110" s="451"/>
      <c r="AT110" s="451"/>
      <c r="AU110" s="452"/>
    </row>
    <row r="111" spans="3:57" ht="10.95" customHeight="1" x14ac:dyDescent="0.3">
      <c r="C111" s="450"/>
      <c r="D111" s="451"/>
      <c r="E111" s="451"/>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51"/>
      <c r="AF111" s="451"/>
      <c r="AG111" s="451"/>
      <c r="AH111" s="451"/>
      <c r="AI111" s="451"/>
      <c r="AJ111" s="451"/>
      <c r="AK111" s="451"/>
      <c r="AL111" s="451"/>
      <c r="AM111" s="451"/>
      <c r="AN111" s="451"/>
      <c r="AO111" s="451"/>
      <c r="AP111" s="451"/>
      <c r="AQ111" s="451"/>
      <c r="AR111" s="451"/>
      <c r="AS111" s="451"/>
      <c r="AT111" s="451"/>
      <c r="AU111" s="452"/>
    </row>
    <row r="112" spans="3:57" ht="10.95" customHeight="1" x14ac:dyDescent="0.3">
      <c r="C112" s="450"/>
      <c r="D112" s="451"/>
      <c r="E112" s="451"/>
      <c r="F112" s="451"/>
      <c r="G112" s="451"/>
      <c r="H112" s="451"/>
      <c r="I112" s="451"/>
      <c r="J112" s="451"/>
      <c r="K112" s="451"/>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1"/>
      <c r="AH112" s="451"/>
      <c r="AI112" s="451"/>
      <c r="AJ112" s="451"/>
      <c r="AK112" s="451"/>
      <c r="AL112" s="451"/>
      <c r="AM112" s="451"/>
      <c r="AN112" s="451"/>
      <c r="AO112" s="451"/>
      <c r="AP112" s="451"/>
      <c r="AQ112" s="451"/>
      <c r="AR112" s="451"/>
      <c r="AS112" s="451"/>
      <c r="AT112" s="451"/>
      <c r="AU112" s="452"/>
    </row>
    <row r="113" spans="1:48" ht="10.95" customHeight="1" x14ac:dyDescent="0.3">
      <c r="C113" s="450"/>
      <c r="D113" s="451"/>
      <c r="E113" s="451"/>
      <c r="F113" s="451"/>
      <c r="G113" s="451"/>
      <c r="H113" s="451"/>
      <c r="I113" s="451"/>
      <c r="J113" s="451"/>
      <c r="K113" s="451"/>
      <c r="L113" s="451"/>
      <c r="M113" s="451"/>
      <c r="N113" s="451"/>
      <c r="O113" s="451"/>
      <c r="P113" s="451"/>
      <c r="Q113" s="451"/>
      <c r="R113" s="451"/>
      <c r="S113" s="451"/>
      <c r="T113" s="451"/>
      <c r="U113" s="451"/>
      <c r="V113" s="451"/>
      <c r="W113" s="451"/>
      <c r="X113" s="451"/>
      <c r="Y113" s="451"/>
      <c r="Z113" s="451"/>
      <c r="AA113" s="451"/>
      <c r="AB113" s="451"/>
      <c r="AC113" s="451"/>
      <c r="AD113" s="451"/>
      <c r="AE113" s="451"/>
      <c r="AF113" s="451"/>
      <c r="AG113" s="451"/>
      <c r="AH113" s="451"/>
      <c r="AI113" s="451"/>
      <c r="AJ113" s="451"/>
      <c r="AK113" s="451"/>
      <c r="AL113" s="451"/>
      <c r="AM113" s="451"/>
      <c r="AN113" s="451"/>
      <c r="AO113" s="451"/>
      <c r="AP113" s="451"/>
      <c r="AQ113" s="451"/>
      <c r="AR113" s="451"/>
      <c r="AS113" s="451"/>
      <c r="AT113" s="451"/>
      <c r="AU113" s="452"/>
    </row>
    <row r="114" spans="1:48" ht="10.95" customHeight="1" x14ac:dyDescent="0.3">
      <c r="C114" s="450"/>
      <c r="D114" s="451"/>
      <c r="E114" s="451"/>
      <c r="F114" s="451"/>
      <c r="G114" s="451"/>
      <c r="H114" s="451"/>
      <c r="I114" s="451"/>
      <c r="J114" s="451"/>
      <c r="K114" s="451"/>
      <c r="L114" s="451"/>
      <c r="M114" s="451"/>
      <c r="N114" s="451"/>
      <c r="O114" s="451"/>
      <c r="P114" s="451"/>
      <c r="Q114" s="451"/>
      <c r="R114" s="451"/>
      <c r="S114" s="451"/>
      <c r="T114" s="451"/>
      <c r="U114" s="451"/>
      <c r="V114" s="451"/>
      <c r="W114" s="451"/>
      <c r="X114" s="451"/>
      <c r="Y114" s="451"/>
      <c r="Z114" s="451"/>
      <c r="AA114" s="451"/>
      <c r="AB114" s="451"/>
      <c r="AC114" s="451"/>
      <c r="AD114" s="451"/>
      <c r="AE114" s="451"/>
      <c r="AF114" s="451"/>
      <c r="AG114" s="451"/>
      <c r="AH114" s="451"/>
      <c r="AI114" s="451"/>
      <c r="AJ114" s="451"/>
      <c r="AK114" s="451"/>
      <c r="AL114" s="451"/>
      <c r="AM114" s="451"/>
      <c r="AN114" s="451"/>
      <c r="AO114" s="451"/>
      <c r="AP114" s="451"/>
      <c r="AQ114" s="451"/>
      <c r="AR114" s="451"/>
      <c r="AS114" s="451"/>
      <c r="AT114" s="451"/>
      <c r="AU114" s="452"/>
    </row>
    <row r="115" spans="1:48" ht="10.95" customHeight="1" x14ac:dyDescent="0.3">
      <c r="C115" s="450"/>
      <c r="D115" s="451"/>
      <c r="E115" s="451"/>
      <c r="F115" s="451"/>
      <c r="G115" s="451"/>
      <c r="H115" s="451"/>
      <c r="I115" s="451"/>
      <c r="J115" s="451"/>
      <c r="K115" s="451"/>
      <c r="L115" s="451"/>
      <c r="M115" s="451"/>
      <c r="N115" s="451"/>
      <c r="O115" s="451"/>
      <c r="P115" s="451"/>
      <c r="Q115" s="451"/>
      <c r="R115" s="451"/>
      <c r="S115" s="451"/>
      <c r="T115" s="451"/>
      <c r="U115" s="451"/>
      <c r="V115" s="451"/>
      <c r="W115" s="451"/>
      <c r="X115" s="451"/>
      <c r="Y115" s="451"/>
      <c r="Z115" s="451"/>
      <c r="AA115" s="451"/>
      <c r="AB115" s="451"/>
      <c r="AC115" s="451"/>
      <c r="AD115" s="451"/>
      <c r="AE115" s="451"/>
      <c r="AF115" s="451"/>
      <c r="AG115" s="451"/>
      <c r="AH115" s="451"/>
      <c r="AI115" s="451"/>
      <c r="AJ115" s="451"/>
      <c r="AK115" s="451"/>
      <c r="AL115" s="451"/>
      <c r="AM115" s="451"/>
      <c r="AN115" s="451"/>
      <c r="AO115" s="451"/>
      <c r="AP115" s="451"/>
      <c r="AQ115" s="451"/>
      <c r="AR115" s="451"/>
      <c r="AS115" s="451"/>
      <c r="AT115" s="451"/>
      <c r="AU115" s="452"/>
    </row>
    <row r="116" spans="1:48" ht="10.95" customHeight="1" x14ac:dyDescent="0.3">
      <c r="C116" s="450"/>
      <c r="D116" s="451"/>
      <c r="E116" s="451"/>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1"/>
      <c r="AD116" s="451"/>
      <c r="AE116" s="451"/>
      <c r="AF116" s="451"/>
      <c r="AG116" s="451"/>
      <c r="AH116" s="451"/>
      <c r="AI116" s="451"/>
      <c r="AJ116" s="451"/>
      <c r="AK116" s="451"/>
      <c r="AL116" s="451"/>
      <c r="AM116" s="451"/>
      <c r="AN116" s="451"/>
      <c r="AO116" s="451"/>
      <c r="AP116" s="451"/>
      <c r="AQ116" s="451"/>
      <c r="AR116" s="451"/>
      <c r="AS116" s="451"/>
      <c r="AT116" s="451"/>
      <c r="AU116" s="452"/>
    </row>
    <row r="117" spans="1:48" ht="10.95" customHeight="1" x14ac:dyDescent="0.3">
      <c r="C117" s="450"/>
      <c r="D117" s="451"/>
      <c r="E117" s="451"/>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1"/>
      <c r="AD117" s="451"/>
      <c r="AE117" s="451"/>
      <c r="AF117" s="451"/>
      <c r="AG117" s="451"/>
      <c r="AH117" s="451"/>
      <c r="AI117" s="451"/>
      <c r="AJ117" s="451"/>
      <c r="AK117" s="451"/>
      <c r="AL117" s="451"/>
      <c r="AM117" s="451"/>
      <c r="AN117" s="451"/>
      <c r="AO117" s="451"/>
      <c r="AP117" s="451"/>
      <c r="AQ117" s="451"/>
      <c r="AR117" s="451"/>
      <c r="AS117" s="451"/>
      <c r="AT117" s="451"/>
      <c r="AU117" s="452"/>
    </row>
    <row r="118" spans="1:48" ht="10.95" customHeight="1" x14ac:dyDescent="0.3">
      <c r="C118" s="450"/>
      <c r="D118" s="451"/>
      <c r="E118" s="451"/>
      <c r="F118" s="451"/>
      <c r="G118" s="451"/>
      <c r="H118" s="451"/>
      <c r="I118" s="451"/>
      <c r="J118" s="451"/>
      <c r="K118" s="451"/>
      <c r="L118" s="451"/>
      <c r="M118" s="451"/>
      <c r="N118" s="451"/>
      <c r="O118" s="451"/>
      <c r="P118" s="451"/>
      <c r="Q118" s="451"/>
      <c r="R118" s="451"/>
      <c r="S118" s="451"/>
      <c r="T118" s="451"/>
      <c r="U118" s="451"/>
      <c r="V118" s="451"/>
      <c r="W118" s="451"/>
      <c r="X118" s="451"/>
      <c r="Y118" s="451"/>
      <c r="Z118" s="451"/>
      <c r="AA118" s="451"/>
      <c r="AB118" s="451"/>
      <c r="AC118" s="451"/>
      <c r="AD118" s="451"/>
      <c r="AE118" s="451"/>
      <c r="AF118" s="451"/>
      <c r="AG118" s="451"/>
      <c r="AH118" s="451"/>
      <c r="AI118" s="451"/>
      <c r="AJ118" s="451"/>
      <c r="AK118" s="451"/>
      <c r="AL118" s="451"/>
      <c r="AM118" s="451"/>
      <c r="AN118" s="451"/>
      <c r="AO118" s="451"/>
      <c r="AP118" s="451"/>
      <c r="AQ118" s="451"/>
      <c r="AR118" s="451"/>
      <c r="AS118" s="451"/>
      <c r="AT118" s="451"/>
      <c r="AU118" s="452"/>
    </row>
    <row r="119" spans="1:48" ht="10.95" customHeight="1" thickBot="1" x14ac:dyDescent="0.35">
      <c r="C119" s="453"/>
      <c r="D119" s="454"/>
      <c r="E119" s="454"/>
      <c r="F119" s="454"/>
      <c r="G119" s="454"/>
      <c r="H119" s="454"/>
      <c r="I119" s="454"/>
      <c r="J119" s="454"/>
      <c r="K119" s="454"/>
      <c r="L119" s="454"/>
      <c r="M119" s="454"/>
      <c r="N119" s="454"/>
      <c r="O119" s="454"/>
      <c r="P119" s="454"/>
      <c r="Q119" s="454"/>
      <c r="R119" s="454"/>
      <c r="S119" s="454"/>
      <c r="T119" s="454"/>
      <c r="U119" s="454"/>
      <c r="V119" s="454"/>
      <c r="W119" s="454"/>
      <c r="X119" s="454"/>
      <c r="Y119" s="454"/>
      <c r="Z119" s="454"/>
      <c r="AA119" s="454"/>
      <c r="AB119" s="454"/>
      <c r="AC119" s="454"/>
      <c r="AD119" s="454"/>
      <c r="AE119" s="454"/>
      <c r="AF119" s="454"/>
      <c r="AG119" s="454"/>
      <c r="AH119" s="454"/>
      <c r="AI119" s="454"/>
      <c r="AJ119" s="454"/>
      <c r="AK119" s="454"/>
      <c r="AL119" s="454"/>
      <c r="AM119" s="454"/>
      <c r="AN119" s="454"/>
      <c r="AO119" s="454"/>
      <c r="AP119" s="454"/>
      <c r="AQ119" s="454"/>
      <c r="AR119" s="454"/>
      <c r="AS119" s="454"/>
      <c r="AT119" s="454"/>
      <c r="AU119" s="455"/>
    </row>
    <row r="120" spans="1:48" ht="12" customHeight="1" x14ac:dyDescent="0.3">
      <c r="A120" s="193" t="s">
        <v>111</v>
      </c>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row>
    <row r="122" spans="1:48" ht="12" customHeight="1" x14ac:dyDescent="0.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276" t="s">
        <v>128</v>
      </c>
      <c r="AO122" s="276"/>
      <c r="AP122" s="276"/>
      <c r="AQ122" s="276"/>
      <c r="AR122" s="18"/>
      <c r="AS122" s="276" t="s">
        <v>127</v>
      </c>
      <c r="AT122" s="276"/>
      <c r="AU122" s="276"/>
      <c r="AV122" s="276"/>
    </row>
    <row r="123" spans="1:48" ht="12" customHeight="1" x14ac:dyDescent="0.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276"/>
      <c r="AO123" s="276"/>
      <c r="AP123" s="276"/>
      <c r="AQ123" s="276"/>
      <c r="AR123" s="18"/>
      <c r="AS123" s="276"/>
      <c r="AT123" s="276"/>
      <c r="AU123" s="276"/>
      <c r="AV123" s="276"/>
    </row>
    <row r="124" spans="1:48" ht="12" customHeight="1" x14ac:dyDescent="0.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row>
    <row r="125" spans="1:48" ht="12" customHeight="1" x14ac:dyDescent="0.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row>
    <row r="126" spans="1:48" ht="12" customHeight="1" x14ac:dyDescent="0.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row>
    <row r="127" spans="1:48" ht="12" customHeight="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row>
    <row r="128" spans="1:48" ht="12" customHeight="1" x14ac:dyDescent="0.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row>
    <row r="129" spans="1:48" ht="12" customHeight="1" x14ac:dyDescent="0.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row>
    <row r="130" spans="1:48" ht="12" customHeight="1" x14ac:dyDescent="0.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row>
    <row r="131" spans="1:48" ht="12" customHeight="1" x14ac:dyDescent="0.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row>
    <row r="132" spans="1:48" ht="12" customHeight="1" x14ac:dyDescent="0.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row>
    <row r="133" spans="1:48" ht="12" customHeight="1" x14ac:dyDescent="0.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row>
    <row r="134" spans="1:48" ht="12" customHeight="1" x14ac:dyDescent="0.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row>
    <row r="135" spans="1:48" ht="12" customHeight="1" x14ac:dyDescent="0.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row>
    <row r="136" spans="1:48" ht="12" customHeight="1" x14ac:dyDescent="0.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row>
    <row r="137" spans="1:48" ht="12" customHeight="1" x14ac:dyDescent="0.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row>
    <row r="138" spans="1:48" ht="12" customHeight="1" x14ac:dyDescent="0.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row>
    <row r="139" spans="1:48" ht="12" customHeight="1" x14ac:dyDescent="0.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row>
    <row r="140" spans="1:48" ht="12" customHeight="1" x14ac:dyDescent="0.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row>
    <row r="141" spans="1:48" ht="12" customHeight="1" x14ac:dyDescent="0.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row>
    <row r="142" spans="1:48" ht="12" customHeight="1" x14ac:dyDescent="0.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row>
    <row r="143" spans="1:48" ht="12" customHeight="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row>
    <row r="144" spans="1:48" ht="12" customHeight="1" x14ac:dyDescent="0.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row>
    <row r="145" spans="1:48" ht="12" customHeight="1" x14ac:dyDescent="0.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row>
    <row r="146" spans="1:48" ht="12" customHeight="1" x14ac:dyDescent="0.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row>
    <row r="147" spans="1:48" ht="12" customHeight="1" x14ac:dyDescent="0.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row>
    <row r="148" spans="1:48" ht="12" customHeight="1" x14ac:dyDescent="0.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row>
    <row r="149" spans="1:48" ht="12" customHeight="1" x14ac:dyDescent="0.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row>
    <row r="150" spans="1:48" ht="12" customHeight="1" x14ac:dyDescent="0.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row>
    <row r="151" spans="1:48" ht="12" customHeight="1" x14ac:dyDescent="0.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row>
    <row r="152" spans="1:48" ht="12" customHeight="1" x14ac:dyDescent="0.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row>
    <row r="153" spans="1:48" ht="12" customHeight="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row>
    <row r="154" spans="1:48" ht="12" customHeight="1" x14ac:dyDescent="0.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row>
    <row r="155" spans="1:48" ht="12" customHeight="1" x14ac:dyDescent="0.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row>
    <row r="156" spans="1:48" ht="12" customHeight="1" x14ac:dyDescent="0.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row>
    <row r="157" spans="1:48" ht="12" customHeight="1" x14ac:dyDescent="0.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row>
    <row r="158" spans="1:48" ht="12" customHeight="1" x14ac:dyDescent="0.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row>
    <row r="159" spans="1:48" ht="12" customHeight="1" x14ac:dyDescent="0.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row>
    <row r="160" spans="1:48" ht="12" customHeight="1" x14ac:dyDescent="0.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row>
    <row r="161" spans="1:48" ht="12" customHeight="1" x14ac:dyDescent="0.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row>
    <row r="162" spans="1:48" ht="12" customHeight="1" x14ac:dyDescent="0.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row>
    <row r="163" spans="1:48" ht="12" customHeight="1" x14ac:dyDescent="0.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row>
    <row r="164" spans="1:48" ht="12" customHeight="1" x14ac:dyDescent="0.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row>
    <row r="165" spans="1:48" ht="12" customHeight="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row>
    <row r="166" spans="1:48" ht="12" customHeight="1" x14ac:dyDescent="0.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row>
    <row r="167" spans="1:48" ht="12" customHeight="1" x14ac:dyDescent="0.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row>
    <row r="168" spans="1:48" ht="12" customHeight="1" x14ac:dyDescent="0.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row>
    <row r="169" spans="1:48" ht="12" customHeight="1" x14ac:dyDescent="0.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row>
  </sheetData>
  <sheetProtection sheet="1" objects="1" scenarios="1"/>
  <mergeCells count="100">
    <mergeCell ref="C105:AU119"/>
    <mergeCell ref="AB17:AP18"/>
    <mergeCell ref="AQ23:AR24"/>
    <mergeCell ref="AN122:AQ123"/>
    <mergeCell ref="AS122:AV123"/>
    <mergeCell ref="A120:AV120"/>
    <mergeCell ref="Z20:AA21"/>
    <mergeCell ref="U26:V27"/>
    <mergeCell ref="Z26:AA27"/>
    <mergeCell ref="D23:E24"/>
    <mergeCell ref="U23:V24"/>
    <mergeCell ref="Z23:AA24"/>
    <mergeCell ref="AB20:AP21"/>
    <mergeCell ref="D29:E30"/>
    <mergeCell ref="F20:T21"/>
    <mergeCell ref="D84:AM86"/>
    <mergeCell ref="D14:AV15"/>
    <mergeCell ref="D26:E27"/>
    <mergeCell ref="AB26:AP27"/>
    <mergeCell ref="F23:T24"/>
    <mergeCell ref="Z54:AA55"/>
    <mergeCell ref="D35:E36"/>
    <mergeCell ref="F32:T33"/>
    <mergeCell ref="D32:E33"/>
    <mergeCell ref="U32:V33"/>
    <mergeCell ref="A1:C3"/>
    <mergeCell ref="D1:AM3"/>
    <mergeCell ref="AN1:AV3"/>
    <mergeCell ref="A5:AV7"/>
    <mergeCell ref="B8:AU12"/>
    <mergeCell ref="AN84:AV86"/>
    <mergeCell ref="AQ17:AR18"/>
    <mergeCell ref="F29:T30"/>
    <mergeCell ref="D17:E18"/>
    <mergeCell ref="F17:T18"/>
    <mergeCell ref="U17:V18"/>
    <mergeCell ref="Z17:AA18"/>
    <mergeCell ref="F26:T27"/>
    <mergeCell ref="AQ20:AR21"/>
    <mergeCell ref="D20:E21"/>
    <mergeCell ref="U20:V21"/>
    <mergeCell ref="AB23:AP24"/>
    <mergeCell ref="AQ26:AR27"/>
    <mergeCell ref="U29:V30"/>
    <mergeCell ref="AB32:AG33"/>
    <mergeCell ref="AH32:AR33"/>
    <mergeCell ref="AY17:AZ18"/>
    <mergeCell ref="BA17:BB18"/>
    <mergeCell ref="AY20:AZ21"/>
    <mergeCell ref="BA20:BB21"/>
    <mergeCell ref="AX51:AY52"/>
    <mergeCell ref="AZ51:BA52"/>
    <mergeCell ref="BB51:BC52"/>
    <mergeCell ref="AY23:AZ24"/>
    <mergeCell ref="BA23:BB24"/>
    <mergeCell ref="AY26:AZ27"/>
    <mergeCell ref="BA26:BB27"/>
    <mergeCell ref="AY29:AZ30"/>
    <mergeCell ref="BA29:BB30"/>
    <mergeCell ref="BA32:BB33"/>
    <mergeCell ref="AY35:AZ36"/>
    <mergeCell ref="BA35:BB36"/>
    <mergeCell ref="BA38:BB39"/>
    <mergeCell ref="C89:AU102"/>
    <mergeCell ref="D103:P104"/>
    <mergeCell ref="D87:P88"/>
    <mergeCell ref="AM51:AR52"/>
    <mergeCell ref="AT51:AU52"/>
    <mergeCell ref="AQ38:AR39"/>
    <mergeCell ref="D38:E39"/>
    <mergeCell ref="F38:T39"/>
    <mergeCell ref="U38:V39"/>
    <mergeCell ref="Z38:AA39"/>
    <mergeCell ref="D57:AV58"/>
    <mergeCell ref="C60:AU81"/>
    <mergeCell ref="D54:X55"/>
    <mergeCell ref="A82:AV82"/>
    <mergeCell ref="A84:C86"/>
    <mergeCell ref="AY32:AZ33"/>
    <mergeCell ref="A46:C48"/>
    <mergeCell ref="D46:AM48"/>
    <mergeCell ref="AN46:AV48"/>
    <mergeCell ref="D51:P52"/>
    <mergeCell ref="A43:AV43"/>
    <mergeCell ref="S51:X52"/>
    <mergeCell ref="Z51:AA52"/>
    <mergeCell ref="AC51:AH52"/>
    <mergeCell ref="AJ51:AK52"/>
    <mergeCell ref="AY38:AZ39"/>
    <mergeCell ref="U35:V36"/>
    <mergeCell ref="Z35:AA36"/>
    <mergeCell ref="Z32:AA33"/>
    <mergeCell ref="AQ35:AR36"/>
    <mergeCell ref="F35:T36"/>
    <mergeCell ref="BD29:BE30"/>
    <mergeCell ref="BD32:BE33"/>
    <mergeCell ref="BD17:BE18"/>
    <mergeCell ref="BD20:BE21"/>
    <mergeCell ref="BD23:BE24"/>
    <mergeCell ref="BD26:BE27"/>
  </mergeCells>
  <conditionalFormatting sqref="U17:V18">
    <cfRule type="cellIs" dxfId="181" priority="61" operator="equal">
      <formula>0</formula>
    </cfRule>
  </conditionalFormatting>
  <conditionalFormatting sqref="U20:V21">
    <cfRule type="cellIs" dxfId="180" priority="53" operator="equal">
      <formula>0</formula>
    </cfRule>
  </conditionalFormatting>
  <conditionalFormatting sqref="U17:V18">
    <cfRule type="cellIs" dxfId="179" priority="60" operator="equal">
      <formula>"oui"</formula>
    </cfRule>
  </conditionalFormatting>
  <conditionalFormatting sqref="U32:V33">
    <cfRule type="cellIs" dxfId="178" priority="35" operator="equal">
      <formula>0</formula>
    </cfRule>
  </conditionalFormatting>
  <conditionalFormatting sqref="U32:V33">
    <cfRule type="cellIs" dxfId="177" priority="34" operator="equal">
      <formula>"oui"</formula>
    </cfRule>
  </conditionalFormatting>
  <conditionalFormatting sqref="U20:V21">
    <cfRule type="cellIs" dxfId="176" priority="52" operator="equal">
      <formula>"oui"</formula>
    </cfRule>
  </conditionalFormatting>
  <conditionalFormatting sqref="AQ17:AR18">
    <cfRule type="cellIs" dxfId="175" priority="51" operator="equal">
      <formula>0</formula>
    </cfRule>
  </conditionalFormatting>
  <conditionalFormatting sqref="AQ17:AR18">
    <cfRule type="cellIs" dxfId="174" priority="50" operator="equal">
      <formula>"oui"</formula>
    </cfRule>
  </conditionalFormatting>
  <conditionalFormatting sqref="AQ20:AR21">
    <cfRule type="cellIs" dxfId="173" priority="49" operator="equal">
      <formula>0</formula>
    </cfRule>
  </conditionalFormatting>
  <conditionalFormatting sqref="AQ20:AR21">
    <cfRule type="cellIs" dxfId="172" priority="48" operator="equal">
      <formula>"oui"</formula>
    </cfRule>
  </conditionalFormatting>
  <conditionalFormatting sqref="U23:V24">
    <cfRule type="cellIs" dxfId="171" priority="47" operator="equal">
      <formula>0</formula>
    </cfRule>
  </conditionalFormatting>
  <conditionalFormatting sqref="U23:V24">
    <cfRule type="cellIs" dxfId="170" priority="46" operator="equal">
      <formula>"oui"</formula>
    </cfRule>
  </conditionalFormatting>
  <conditionalFormatting sqref="AQ23:AR24">
    <cfRule type="cellIs" dxfId="169" priority="45" operator="equal">
      <formula>0</formula>
    </cfRule>
  </conditionalFormatting>
  <conditionalFormatting sqref="AQ23:AR24">
    <cfRule type="cellIs" dxfId="168" priority="44" operator="equal">
      <formula>"oui"</formula>
    </cfRule>
  </conditionalFormatting>
  <conditionalFormatting sqref="U26:V27">
    <cfRule type="cellIs" dxfId="167" priority="43" operator="equal">
      <formula>0</formula>
    </cfRule>
  </conditionalFormatting>
  <conditionalFormatting sqref="U26:V27">
    <cfRule type="cellIs" dxfId="166" priority="42" operator="equal">
      <formula>"oui"</formula>
    </cfRule>
  </conditionalFormatting>
  <conditionalFormatting sqref="AQ26:AR27">
    <cfRule type="cellIs" dxfId="165" priority="41" operator="equal">
      <formula>0</formula>
    </cfRule>
  </conditionalFormatting>
  <conditionalFormatting sqref="AQ26:AR27">
    <cfRule type="cellIs" dxfId="164" priority="40" operator="equal">
      <formula>"oui"</formula>
    </cfRule>
  </conditionalFormatting>
  <conditionalFormatting sqref="U29:V30">
    <cfRule type="cellIs" dxfId="163" priority="39" operator="equal">
      <formula>0</formula>
    </cfRule>
  </conditionalFormatting>
  <conditionalFormatting sqref="U29:V30">
    <cfRule type="cellIs" dxfId="162" priority="38" operator="equal">
      <formula>"oui"</formula>
    </cfRule>
  </conditionalFormatting>
  <conditionalFormatting sqref="Z51:AA52">
    <cfRule type="cellIs" dxfId="161" priority="23" operator="equal">
      <formula>0</formula>
    </cfRule>
  </conditionalFormatting>
  <conditionalFormatting sqref="Z51:AA52">
    <cfRule type="cellIs" dxfId="160" priority="22" operator="equal">
      <formula>"oui"</formula>
    </cfRule>
  </conditionalFormatting>
  <conditionalFormatting sqref="AJ51:AK52">
    <cfRule type="cellIs" dxfId="159" priority="21" operator="equal">
      <formula>0</formula>
    </cfRule>
  </conditionalFormatting>
  <conditionalFormatting sqref="AJ51:AK52">
    <cfRule type="cellIs" dxfId="158" priority="20" operator="equal">
      <formula>"oui"</formula>
    </cfRule>
  </conditionalFormatting>
  <conditionalFormatting sqref="AT51:AU52">
    <cfRule type="cellIs" dxfId="157" priority="19" operator="equal">
      <formula>0</formula>
    </cfRule>
  </conditionalFormatting>
  <conditionalFormatting sqref="AT51:AU52">
    <cfRule type="cellIs" dxfId="156" priority="18" operator="equal">
      <formula>"oui"</formula>
    </cfRule>
  </conditionalFormatting>
  <conditionalFormatting sqref="C60">
    <cfRule type="cellIs" dxfId="155" priority="17" operator="equal">
      <formula>0</formula>
    </cfRule>
  </conditionalFormatting>
  <conditionalFormatting sqref="C89">
    <cfRule type="cellIs" dxfId="154" priority="10" operator="equal">
      <formula>0</formula>
    </cfRule>
  </conditionalFormatting>
  <conditionalFormatting sqref="C105">
    <cfRule type="cellIs" dxfId="153" priority="9" operator="equal">
      <formula>0</formula>
    </cfRule>
  </conditionalFormatting>
  <conditionalFormatting sqref="B8">
    <cfRule type="cellIs" dxfId="152" priority="7" operator="equal">
      <formula>0</formula>
    </cfRule>
  </conditionalFormatting>
  <conditionalFormatting sqref="AH32">
    <cfRule type="expression" dxfId="151" priority="4">
      <formula>AI32=1</formula>
    </cfRule>
  </conditionalFormatting>
  <conditionalFormatting sqref="AH32">
    <cfRule type="cellIs" dxfId="150" priority="3" operator="equal">
      <formula>0</formula>
    </cfRule>
  </conditionalFormatting>
  <conditionalFormatting sqref="Z54:AA55">
    <cfRule type="cellIs" dxfId="149" priority="2" operator="equal">
      <formula>0</formula>
    </cfRule>
  </conditionalFormatting>
  <conditionalFormatting sqref="Z54:AA55">
    <cfRule type="cellIs" dxfId="148" priority="1" operator="equal">
      <formula>"oui"</formula>
    </cfRule>
  </conditionalFormatting>
  <hyperlinks>
    <hyperlink ref="AS122:AV123" location="Financement!Zone_d_impression" tooltip="Financement" display="suivant"/>
    <hyperlink ref="AN122:AQ123" location="Objectifs!Zone_d_impression" tooltip="Objectifs" display="précédent"/>
  </hyperlink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Z51:AA52 U32:V33 AT51:AU52 AJ51:AK52 Z54:AA55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Props1.xml><?xml version="1.0" encoding="utf-8"?>
<ds:datastoreItem xmlns:ds="http://schemas.openxmlformats.org/officeDocument/2006/customXml" ds:itemID="{CA92E111-2AFD-4A6F-9867-707EE355BF52}">
  <ds:schemaRefs>
    <ds:schemaRef ds:uri="http://schemas.microsoft.com/sharepoint/v3/contenttype/forms"/>
  </ds:schemaRefs>
</ds:datastoreItem>
</file>

<file path=customXml/itemProps2.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15C802-E784-4BD2-9280-7F34C98BEE67}">
  <ds:schemaRefs>
    <ds:schemaRef ds:uri="http://purl.org/dc/elements/1.1/"/>
    <ds:schemaRef ds:uri="http://schemas.microsoft.com/office/2006/metadata/properties"/>
    <ds:schemaRef ds:uri="http://schemas.openxmlformats.org/package/2006/metadata/core-properties"/>
    <ds:schemaRef ds:uri="f14acbeb-ce1d-458d-8670-8f5541d50c4a"/>
    <ds:schemaRef ds:uri="http://schemas.microsoft.com/office/infopath/2007/PartnerControls"/>
    <ds:schemaRef ds:uri="http://purl.org/dc/term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9</vt:i4>
      </vt:variant>
    </vt:vector>
  </HeadingPairs>
  <TitlesOfParts>
    <vt:vector size="23" baseType="lpstr">
      <vt:lpstr>Lisez-moi</vt:lpstr>
      <vt:lpstr>Page de garde</vt:lpstr>
      <vt:lpstr>Identification</vt:lpstr>
      <vt:lpstr>Thématiques</vt:lpstr>
      <vt:lpstr>Motivations</vt:lpstr>
      <vt:lpstr>Couverture_territoriale</vt:lpstr>
      <vt:lpstr>Objectifs</vt:lpstr>
      <vt:lpstr>Table</vt:lpstr>
      <vt:lpstr>Mise en oeuvre</vt:lpstr>
      <vt:lpstr>Financement</vt:lpstr>
      <vt:lpstr>Grille_analyse</vt:lpstr>
      <vt:lpstr>Liste PBVB</vt:lpstr>
      <vt:lpstr>Liste</vt:lpstr>
      <vt:lpstr>DIM participation beneficiaire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FLAMAND Estelle</cp:lastModifiedBy>
  <cp:lastPrinted>2021-11-08T09:21:52Z</cp:lastPrinted>
  <dcterms:created xsi:type="dcterms:W3CDTF">2018-08-23T08:52:42Z</dcterms:created>
  <dcterms:modified xsi:type="dcterms:W3CDTF">2023-12-12T09:29:46Z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